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7995" windowHeight="5415" activeTab="0"/>
  </bookViews>
  <sheets>
    <sheet name="Inicio" sheetId="1" r:id="rId1"/>
    <sheet name="Editor" sheetId="2" r:id="rId2"/>
    <sheet name="Estadísticas" sheetId="3" r:id="rId3"/>
    <sheet name="Comparativa" sheetId="4" r:id="rId4"/>
    <sheet name="Intermedio" sheetId="5" r:id="rId5"/>
    <sheet name="salida" sheetId="6" r:id="rId6"/>
    <sheet name="Param_inter" sheetId="7" r:id="rId7"/>
    <sheet name="Planos" sheetId="8" r:id="rId8"/>
    <sheet name="Config" sheetId="9" r:id="rId9"/>
    <sheet name="Copyright" sheetId="10" r:id="rId10"/>
  </sheets>
  <definedNames>
    <definedName name="_xlfn.AGGREGATE" hidden="1">#NAME?</definedName>
    <definedName name="_xlfn.IFERROR" hidden="1">#NAME?</definedName>
    <definedName name="Planos" localSheetId="7">'Planos'!$A:$B</definedName>
    <definedName name="Planos_7" localSheetId="7">'Planos'!$A$1:$A$27</definedName>
    <definedName name="PorcentajeDesvio">'Config'!$C$11</definedName>
  </definedNames>
  <calcPr fullCalcOnLoad="1"/>
</workbook>
</file>

<file path=xl/sharedStrings.xml><?xml version="1.0" encoding="utf-8"?>
<sst xmlns="http://schemas.openxmlformats.org/spreadsheetml/2006/main" count="1498" uniqueCount="188">
  <si>
    <t>#</t>
  </si>
  <si>
    <t>tiempos</t>
  </si>
  <si>
    <t>puls.</t>
  </si>
  <si>
    <t>original</t>
  </si>
  <si>
    <t>inicio</t>
  </si>
  <si>
    <t>fin</t>
  </si>
  <si>
    <t>seg.</t>
  </si>
  <si>
    <t>traducción</t>
  </si>
  <si>
    <t>pulsaciones</t>
  </si>
  <si>
    <t>máx.</t>
  </si>
  <si>
    <t>de</t>
  </si>
  <si>
    <t>Out</t>
  </si>
  <si>
    <t>Subtítulo 1</t>
  </si>
  <si>
    <t>Subtítulo 2</t>
  </si>
  <si>
    <t>Subtítulo 3</t>
  </si>
  <si>
    <t>Subtítulo 6</t>
  </si>
  <si>
    <t>desvío</t>
  </si>
  <si>
    <t>Parámetro</t>
  </si>
  <si>
    <t>Valor</t>
  </si>
  <si>
    <r>
      <t xml:space="preserve">Intervalo mínimo entre subtítulos
</t>
    </r>
    <r>
      <rPr>
        <sz val="12"/>
        <rFont val="Century Gothic"/>
        <family val="2"/>
      </rPr>
      <t>(en cuadros)</t>
    </r>
  </si>
  <si>
    <r>
      <t xml:space="preserve">Duración máxima de un subtítulo
</t>
    </r>
    <r>
      <rPr>
        <sz val="12"/>
        <rFont val="Century Gothic"/>
        <family val="2"/>
      </rPr>
      <t>(en segundos)</t>
    </r>
  </si>
  <si>
    <r>
      <t xml:space="preserve">Duración mínima de un subtítulo
</t>
    </r>
    <r>
      <rPr>
        <sz val="12"/>
        <rFont val="Century Gothic"/>
        <family val="2"/>
      </rPr>
      <t>(en segundos)</t>
    </r>
  </si>
  <si>
    <t>Panel de configuración</t>
  </si>
  <si>
    <t>L1</t>
  </si>
  <si>
    <t>L2</t>
  </si>
  <si>
    <t>% de desvío</t>
  </si>
  <si>
    <t>Subtítulo n.º</t>
  </si>
  <si>
    <t>Total de caracteres</t>
  </si>
  <si>
    <t>Subtitulación comparada</t>
  </si>
  <si>
    <t>Versión 1 (restringida)</t>
  </si>
  <si>
    <t>Versión 2 (extensa)</t>
  </si>
  <si>
    <t>Caracteres</t>
  </si>
  <si>
    <r>
      <rPr>
        <b/>
        <sz val="12"/>
        <rFont val="Wingdings"/>
        <family val="0"/>
      </rPr>
      <t>ç</t>
    </r>
    <r>
      <rPr>
        <b/>
        <sz val="12"/>
        <rFont val="Century Gothic"/>
        <family val="2"/>
      </rPr>
      <t xml:space="preserve"> Total de caracteres</t>
    </r>
  </si>
  <si>
    <r>
      <t xml:space="preserve">Total de caracteres </t>
    </r>
    <r>
      <rPr>
        <b/>
        <sz val="12"/>
        <rFont val="Wingdings"/>
        <family val="0"/>
      </rPr>
      <t>è</t>
    </r>
  </si>
  <si>
    <t>Subtítulo 4</t>
  </si>
  <si>
    <t>Subtítulo 5</t>
  </si>
  <si>
    <t>In</t>
  </si>
  <si>
    <t>cursiva</t>
  </si>
  <si>
    <t>Subtítulo 7</t>
  </si>
  <si>
    <t>Subtítulo 8</t>
  </si>
  <si>
    <t>Duración</t>
  </si>
  <si>
    <t>Cursiva L1</t>
  </si>
  <si>
    <t>Cursiva L2</t>
  </si>
  <si>
    <t>Subtítulo L1</t>
  </si>
  <si>
    <t>Subtítulo L2</t>
  </si>
  <si>
    <t>Caracteres L1</t>
  </si>
  <si>
    <t>Caracteres L2</t>
  </si>
  <si>
    <t>ALERTAS</t>
  </si>
  <si>
    <t>Diálogo original</t>
  </si>
  <si>
    <t>Estadísticas por subtítulo</t>
  </si>
  <si>
    <t>vel. lect.</t>
  </si>
  <si>
    <t>estadísticas</t>
  </si>
  <si>
    <t>CPS</t>
  </si>
  <si>
    <t>Texto original</t>
  </si>
  <si>
    <t>Caracteres insertados</t>
  </si>
  <si>
    <t>Diferencia de n.º de caracteres entre TO y subtítulo</t>
  </si>
  <si>
    <t>Desvío</t>
  </si>
  <si>
    <t>Diferencia de n.º de caracteres entre TO y subtítulo (hoja de Estadísticas)</t>
  </si>
  <si>
    <t>Porcentaje de desvío (Hoja de estadísticas)</t>
  </si>
  <si>
    <t>Caracteres del TO</t>
  </si>
  <si>
    <t xml:space="preserve"> </t>
  </si>
  <si>
    <t>segundos</t>
  </si>
  <si>
    <t>CONFIGURACIÓN GENERAL DEL PROYECTO</t>
  </si>
  <si>
    <t>Subtítulo</t>
  </si>
  <si>
    <t>Diferencia de n.º de caracteres entre V1 y V2 (hoja de Comparativa)</t>
  </si>
  <si>
    <t>caracteres</t>
  </si>
  <si>
    <t>Subtítulo 9</t>
  </si>
  <si>
    <t>Subtítulo 10</t>
  </si>
  <si>
    <t>Máximo teórico de caracteres admitidos</t>
  </si>
  <si>
    <t/>
  </si>
  <si>
    <t>Subtítulo 11</t>
  </si>
  <si>
    <t>Subtítulo 12</t>
  </si>
  <si>
    <t>Subtítulo 13</t>
  </si>
  <si>
    <t>Subtítulo 14</t>
  </si>
  <si>
    <t>antonio@roales.com
aroales@ucm.es</t>
  </si>
  <si>
    <t>Subtítulo 15</t>
  </si>
  <si>
    <t>Subtítulo 16</t>
  </si>
  <si>
    <t>Subtítulo 17</t>
  </si>
  <si>
    <t>Subtítulo 18</t>
  </si>
  <si>
    <t>Subtítulo 19</t>
  </si>
  <si>
    <t>Subtítulo 20</t>
  </si>
  <si>
    <t>Subtítulo 21</t>
  </si>
  <si>
    <t>Subtítulo 22</t>
  </si>
  <si>
    <t>Subtítulo 23</t>
  </si>
  <si>
    <t>Subtítulo 24</t>
  </si>
  <si>
    <t>Subtítulo 25</t>
  </si>
  <si>
    <t>Subtítulo 26</t>
  </si>
  <si>
    <t>Subtítulo 27</t>
  </si>
  <si>
    <t>Subtítulo 28</t>
  </si>
  <si>
    <t>Subtítulo 29</t>
  </si>
  <si>
    <t>Subtítulo 30</t>
  </si>
  <si>
    <t>Subtítulo 31</t>
  </si>
  <si>
    <t>Subtítulo 32</t>
  </si>
  <si>
    <t>Subtítulo 33</t>
  </si>
  <si>
    <t>Subtítulo 34</t>
  </si>
  <si>
    <t>Subtítulo 35</t>
  </si>
  <si>
    <t>Subtítulo 36</t>
  </si>
  <si>
    <t>Subtítulo 37</t>
  </si>
  <si>
    <t>Subtítulo 38</t>
  </si>
  <si>
    <t>Subtítulo 39</t>
  </si>
  <si>
    <t>Subtítulo 40</t>
  </si>
  <si>
    <t>Subtítulo 41</t>
  </si>
  <si>
    <t>Subtítulo 42</t>
  </si>
  <si>
    <t>Subtítulo 43</t>
  </si>
  <si>
    <t>Subtítulo 44</t>
  </si>
  <si>
    <t>Subtítulo 45</t>
  </si>
  <si>
    <t>Subtítulo 46</t>
  </si>
  <si>
    <t>Subtítulo 47</t>
  </si>
  <si>
    <t>Subtítulo 48</t>
  </si>
  <si>
    <t>Subtítulo 49</t>
  </si>
  <si>
    <t>Subtítulo 50</t>
  </si>
  <si>
    <t>Subtítulo 51</t>
  </si>
  <si>
    <t>Subtítulo 52</t>
  </si>
  <si>
    <t>Subtítulo 53</t>
  </si>
  <si>
    <t>Subtítulo 54</t>
  </si>
  <si>
    <t>Subtítulo 55</t>
  </si>
  <si>
    <t>Subtítulo 56</t>
  </si>
  <si>
    <t>Subtítulo 57</t>
  </si>
  <si>
    <t>Subtítulo 58</t>
  </si>
  <si>
    <t>Subtítulo 59</t>
  </si>
  <si>
    <t>Subtítulo 60</t>
  </si>
  <si>
    <t>Subtítulo 61</t>
  </si>
  <si>
    <t>Subtítulo 62</t>
  </si>
  <si>
    <t>Subtítulo 63</t>
  </si>
  <si>
    <t>Subtítulo 64</t>
  </si>
  <si>
    <t>Subtítulo 65</t>
  </si>
  <si>
    <t>Subtítulo 66</t>
  </si>
  <si>
    <t>Subtítulo 67</t>
  </si>
  <si>
    <t>Subtítulo 68</t>
  </si>
  <si>
    <t>Subtítulo 69</t>
  </si>
  <si>
    <t>Subtítulo 70</t>
  </si>
  <si>
    <t>Subtítulo 71</t>
  </si>
  <si>
    <t>Subtítulo 72</t>
  </si>
  <si>
    <t>Subtítulo 73</t>
  </si>
  <si>
    <t>Subtítulo 74</t>
  </si>
  <si>
    <t>Subtítulo 75</t>
  </si>
  <si>
    <t>Subtítulo 76</t>
  </si>
  <si>
    <t>Subtítulo 77</t>
  </si>
  <si>
    <t>Subtítulo 78</t>
  </si>
  <si>
    <t>Subtítulo 79</t>
  </si>
  <si>
    <t>Subtítulo 80</t>
  </si>
  <si>
    <t>Subtítulo 81</t>
  </si>
  <si>
    <t>Subtítulo 82</t>
  </si>
  <si>
    <t>Subtítulo 83</t>
  </si>
  <si>
    <t>Subtítulo 84</t>
  </si>
  <si>
    <t>Subtítulo 85</t>
  </si>
  <si>
    <t>Subtítulo 86</t>
  </si>
  <si>
    <t>Subtítulo 87</t>
  </si>
  <si>
    <t>Subtítulo 88</t>
  </si>
  <si>
    <t>Subtítulo 89</t>
  </si>
  <si>
    <t>Subtítulo 90</t>
  </si>
  <si>
    <t>Subtítulo 91</t>
  </si>
  <si>
    <t>Subtítulo 92</t>
  </si>
  <si>
    <t>Subtítulo 93</t>
  </si>
  <si>
    <t>Subtítulo 94</t>
  </si>
  <si>
    <t>Subtítulo 95</t>
  </si>
  <si>
    <t>Subtítulo 96</t>
  </si>
  <si>
    <t>Subtítulo 97</t>
  </si>
  <si>
    <t>Subtítulo 98</t>
  </si>
  <si>
    <t>Subtítulo 99</t>
  </si>
  <si>
    <t>Subtítulo 100</t>
  </si>
  <si>
    <t>tot.</t>
  </si>
  <si>
    <t>Cambios de plano</t>
  </si>
  <si>
    <t>Fotogramas</t>
  </si>
  <si>
    <t>CAMBIOS DE PLANO</t>
  </si>
  <si>
    <t>© Antonio Roales Ruiz. 2004-2014</t>
  </si>
  <si>
    <t>La idea, el diseño y el desarrollo de esta herramienta (y de las versiones anteriores) es propiedad de su autor. La copia, modificación o distribución de este material no podrá hacerse sin su consentimiento.</t>
  </si>
  <si>
    <t>Máximo TEÓRICO de caracteres</t>
  </si>
  <si>
    <t>En las celdas contiguas (B1 y C1) se encuentran las fórmulas originales que se copian en la hoja Editor para propagarse al resto de advertencias (en la B1, las generales, y en la C1, las relativas a los cambios de plano).</t>
  </si>
  <si>
    <r>
      <t xml:space="preserve">Velocidad de lectura 
</t>
    </r>
    <r>
      <rPr>
        <sz val="12"/>
        <rFont val="Century Gothic"/>
        <family val="2"/>
      </rPr>
      <t>(en caracteres por segundo)</t>
    </r>
  </si>
  <si>
    <r>
      <t xml:space="preserve">Para cargar un archivo de cambios de plano, pulsa el botón </t>
    </r>
    <r>
      <rPr>
        <b/>
        <sz val="12"/>
        <rFont val="Century Gothic"/>
        <family val="2"/>
      </rPr>
      <t>Cargar...</t>
    </r>
    <r>
      <rPr>
        <sz val="12"/>
        <rFont val="Century Gothic"/>
        <family val="2"/>
      </rPr>
      <t xml:space="preserve"> La lista importada aparecerá a la izquierda.
Recuerda que, antes de importar, deberás generar el archivo de cambios de plano con la herramienta </t>
    </r>
    <r>
      <rPr>
        <b/>
        <sz val="12"/>
        <rFont val="Century Gothic"/>
        <family val="2"/>
      </rPr>
      <t>SpotCut2008.</t>
    </r>
    <r>
      <rPr>
        <sz val="12"/>
        <rFont val="Century Gothic"/>
        <family val="2"/>
      </rPr>
      <t xml:space="preserve">
También pueden añadirse o eliminarse </t>
    </r>
    <r>
      <rPr>
        <b/>
        <sz val="12"/>
        <rFont val="Century Gothic"/>
        <family val="2"/>
      </rPr>
      <t>manualmente</t>
    </r>
    <r>
      <rPr>
        <sz val="12"/>
        <rFont val="Century Gothic"/>
        <family val="2"/>
      </rPr>
      <t xml:space="preserve"> los fotogramas que se consideren oportunos.</t>
    </r>
  </si>
  <si>
    <t>Máximo de caracteres establecidos</t>
  </si>
  <si>
    <t>Velocidad de lectura requerida</t>
  </si>
  <si>
    <r>
      <t xml:space="preserve">Velocidad de lectura requerida (en CPS) </t>
    </r>
    <r>
      <rPr>
        <b/>
        <sz val="12"/>
        <rFont val="Wingdings"/>
        <family val="0"/>
      </rPr>
      <t>è</t>
    </r>
  </si>
  <si>
    <r>
      <rPr>
        <b/>
        <sz val="12"/>
        <rFont val="Wingdings"/>
        <family val="0"/>
      </rPr>
      <t>ç</t>
    </r>
    <r>
      <rPr>
        <b/>
        <sz val="12"/>
        <rFont val="Century Gothic"/>
        <family val="2"/>
      </rPr>
      <t xml:space="preserve"> Velocidad de lectura requerida (en CPS)</t>
    </r>
  </si>
  <si>
    <t>Máximo de caracteres por subtítulo
(con desvío admisible)</t>
  </si>
  <si>
    <r>
      <t xml:space="preserve">Velocidad de codificación del vídeo
</t>
    </r>
    <r>
      <rPr>
        <sz val="12"/>
        <rFont val="Century Gothic"/>
        <family val="2"/>
      </rPr>
      <t>(en cuadros por segundo)</t>
    </r>
  </si>
  <si>
    <t>Total de caracteres que podrían leerse según la configuración actualmente establecida</t>
  </si>
  <si>
    <t>Porcentaje admisible de desvío sobre el máximo de caracteres por subtítulo (o línea de subtítulo)</t>
  </si>
  <si>
    <t>Número máximo de caracteres por subtítulo</t>
  </si>
  <si>
    <t>Número máximo de caracteres por línea de subtítulo</t>
  </si>
  <si>
    <t>Máximo de caracteres por línea de subtítulo
(con desvío admisible)</t>
  </si>
  <si>
    <t>Máx. de caracteres establecidos</t>
  </si>
  <si>
    <t>Velocidad de lectura establecida</t>
  </si>
  <si>
    <t>Duración del subtítulo</t>
  </si>
  <si>
    <t>Duración máxima establecida</t>
  </si>
  <si>
    <t>Máx. de caracteres
(con desvío admisible)</t>
  </si>
  <si>
    <t>Versión 3.0.17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</si>
</sst>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s"/>
    <numFmt numFmtId="165" formatCode="ss"/>
    <numFmt numFmtId="166" formatCode="0.0"/>
    <numFmt numFmtId="167" formatCode="0.000"/>
    <numFmt numFmtId="168" formatCode="[$-C0A]dddd\,\ dd&quot; de &quot;mmmm&quot; de &quot;yyyy"/>
    <numFmt numFmtId="169" formatCode="0.000%"/>
    <numFmt numFmtId="170" formatCode="0.0%"/>
    <numFmt numFmtId="171" formatCode="0.0000"/>
    <numFmt numFmtId="172" formatCode="0.0000%"/>
  </numFmts>
  <fonts count="105">
    <font>
      <sz val="10"/>
      <name val="Arial"/>
      <family val="0"/>
    </font>
    <font>
      <sz val="10"/>
      <name val="Tahoma"/>
      <family val="2"/>
    </font>
    <font>
      <b/>
      <sz val="8"/>
      <color indexed="62"/>
      <name val="Tahoma"/>
      <family val="2"/>
    </font>
    <font>
      <b/>
      <sz val="10"/>
      <color indexed="62"/>
      <name val="Tahoma"/>
      <family val="2"/>
    </font>
    <font>
      <b/>
      <sz val="10"/>
      <color indexed="55"/>
      <name val="Tahoma"/>
      <family val="2"/>
    </font>
    <font>
      <sz val="8"/>
      <color indexed="62"/>
      <name val="Tahoma"/>
      <family val="2"/>
    </font>
    <font>
      <sz val="8"/>
      <name val="Tahoma"/>
      <family val="2"/>
    </font>
    <font>
      <sz val="8"/>
      <color indexed="55"/>
      <name val="Tahoma"/>
      <family val="2"/>
    </font>
    <font>
      <b/>
      <sz val="8"/>
      <color indexed="23"/>
      <name val="Tahoma"/>
      <family val="2"/>
    </font>
    <font>
      <sz val="8"/>
      <name val="Arial"/>
      <family val="2"/>
    </font>
    <font>
      <sz val="10"/>
      <color indexed="62"/>
      <name val="Tahoma"/>
      <family val="2"/>
    </font>
    <font>
      <b/>
      <sz val="10"/>
      <color indexed="10"/>
      <name val="Tahoma"/>
      <family val="2"/>
    </font>
    <font>
      <b/>
      <sz val="8"/>
      <name val="Tahoma"/>
      <family val="2"/>
    </font>
    <font>
      <b/>
      <sz val="8"/>
      <color indexed="9"/>
      <name val="Tahoma"/>
      <family val="2"/>
    </font>
    <font>
      <b/>
      <sz val="8"/>
      <color indexed="18"/>
      <name val="Tahoma"/>
      <family val="2"/>
    </font>
    <font>
      <b/>
      <i/>
      <sz val="10"/>
      <color indexed="62"/>
      <name val="Tahoma"/>
      <family val="2"/>
    </font>
    <font>
      <b/>
      <sz val="9"/>
      <color indexed="62"/>
      <name val="Tahoma"/>
      <family val="2"/>
    </font>
    <font>
      <b/>
      <sz val="11"/>
      <color indexed="10"/>
      <name val="Tahoma"/>
      <family val="2"/>
    </font>
    <font>
      <sz val="14"/>
      <name val="Arial"/>
      <family val="2"/>
    </font>
    <font>
      <sz val="16"/>
      <name val="Arial"/>
      <family val="2"/>
    </font>
    <font>
      <sz val="24"/>
      <name val="Century Gothic"/>
      <family val="2"/>
    </font>
    <font>
      <sz val="12"/>
      <name val="Century Gothic"/>
      <family val="2"/>
    </font>
    <font>
      <sz val="16"/>
      <name val="Century Gothic"/>
      <family val="2"/>
    </font>
    <font>
      <b/>
      <sz val="16"/>
      <name val="Century Gothic"/>
      <family val="2"/>
    </font>
    <font>
      <sz val="11"/>
      <name val="Century Gothic"/>
      <family val="2"/>
    </font>
    <font>
      <b/>
      <sz val="12"/>
      <name val="Century Gothic"/>
      <family val="2"/>
    </font>
    <font>
      <b/>
      <sz val="20"/>
      <name val="Century Gothic"/>
      <family val="2"/>
    </font>
    <font>
      <b/>
      <sz val="28"/>
      <name val="Century Gothic"/>
      <family val="2"/>
    </font>
    <font>
      <b/>
      <sz val="14"/>
      <name val="Century Gothic"/>
      <family val="2"/>
    </font>
    <font>
      <sz val="18"/>
      <name val="Arial"/>
      <family val="2"/>
    </font>
    <font>
      <b/>
      <sz val="24"/>
      <name val="Century Gothic"/>
      <family val="2"/>
    </font>
    <font>
      <sz val="24"/>
      <name val="Arial"/>
      <family val="2"/>
    </font>
    <font>
      <b/>
      <sz val="10"/>
      <name val="Century Gothic"/>
      <family val="2"/>
    </font>
    <font>
      <b/>
      <sz val="14"/>
      <name val="Arial"/>
      <family val="2"/>
    </font>
    <font>
      <sz val="12"/>
      <name val="Arial"/>
      <family val="2"/>
    </font>
    <font>
      <b/>
      <sz val="8"/>
      <name val="Century Gothic"/>
      <family val="2"/>
    </font>
    <font>
      <b/>
      <sz val="8"/>
      <name val="Arial"/>
      <family val="2"/>
    </font>
    <font>
      <b/>
      <sz val="10"/>
      <name val="Arial"/>
      <family val="2"/>
    </font>
    <font>
      <b/>
      <sz val="12"/>
      <name val="Wingdings"/>
      <family val="0"/>
    </font>
    <font>
      <b/>
      <sz val="12"/>
      <name val="Arial"/>
      <family val="2"/>
    </font>
    <font>
      <b/>
      <sz val="8"/>
      <color indexed="55"/>
      <name val="Tahoma"/>
      <family val="2"/>
    </font>
    <font>
      <sz val="11"/>
      <name val="Candara"/>
      <family val="2"/>
    </font>
    <font>
      <b/>
      <sz val="9"/>
      <name val="Arial"/>
      <family val="2"/>
    </font>
    <font>
      <b/>
      <sz val="9"/>
      <name val="Century Gothic"/>
      <family val="2"/>
    </font>
    <font>
      <sz val="9"/>
      <name val="Arial"/>
      <family val="2"/>
    </font>
    <font>
      <sz val="7"/>
      <name val="Arial"/>
      <family val="2"/>
    </font>
    <font>
      <b/>
      <sz val="7"/>
      <name val="Arial"/>
      <family val="2"/>
    </font>
    <font>
      <b/>
      <sz val="6"/>
      <name val="Century Gothic"/>
      <family val="2"/>
    </font>
    <font>
      <b/>
      <sz val="11"/>
      <name val="Century Gothic"/>
      <family val="2"/>
    </font>
    <font>
      <b/>
      <sz val="16"/>
      <name val="Arial"/>
      <family val="2"/>
    </font>
    <font>
      <b/>
      <sz val="7"/>
      <name val="Tahoma"/>
      <family val="2"/>
    </font>
    <font>
      <b/>
      <sz val="18"/>
      <name val="Arial"/>
      <family val="2"/>
    </font>
    <font>
      <sz val="6"/>
      <name val="Arial"/>
      <family val="2"/>
    </font>
    <font>
      <sz val="8"/>
      <name val="Century Gothic"/>
      <family val="2"/>
    </font>
    <font>
      <sz val="11"/>
      <name val="Arial"/>
      <family val="2"/>
    </font>
    <font>
      <b/>
      <sz val="18"/>
      <name val="Century Gothic"/>
      <family val="2"/>
    </font>
    <font>
      <sz val="10"/>
      <name val="Century Gothic"/>
      <family val="2"/>
    </font>
    <font>
      <sz val="12"/>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62"/>
      <name val="Calibri"/>
      <family val="2"/>
    </font>
    <font>
      <b/>
      <sz val="11"/>
      <color indexed="62"/>
      <name val="Calibri"/>
      <family val="2"/>
    </font>
    <font>
      <sz val="12"/>
      <color indexed="62"/>
      <name val="Calibri"/>
      <family val="2"/>
    </font>
    <font>
      <u val="single"/>
      <sz val="10"/>
      <color indexed="39"/>
      <name val="Arial"/>
      <family val="2"/>
    </font>
    <font>
      <u val="single"/>
      <sz val="10"/>
      <color indexed="36"/>
      <name val="Arial"/>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3"/>
      <color indexed="62"/>
      <name val="Calibri"/>
      <family val="2"/>
    </font>
    <font>
      <b/>
      <sz val="12"/>
      <color indexed="8"/>
      <name val="Calibri"/>
      <family val="2"/>
    </font>
    <font>
      <sz val="11"/>
      <name val="Cambria"/>
      <family val="1"/>
    </font>
    <font>
      <b/>
      <sz val="8"/>
      <color indexed="19"/>
      <name val="Century Gothic"/>
      <family val="2"/>
    </font>
    <font>
      <b/>
      <sz val="8"/>
      <color indexed="56"/>
      <name val="Tahoma"/>
      <family val="2"/>
    </font>
    <font>
      <sz val="12"/>
      <name val="Calibri"/>
      <family val="2"/>
    </font>
    <font>
      <b/>
      <sz val="7"/>
      <color indexed="51"/>
      <name val="Century Gothic"/>
      <family val="2"/>
    </font>
    <font>
      <b/>
      <sz val="12"/>
      <color indexed="19"/>
      <name val="Century Gothic"/>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u val="single"/>
      <sz val="10"/>
      <color theme="10"/>
      <name val="Arial"/>
      <family val="2"/>
    </font>
    <font>
      <u val="single"/>
      <sz val="10"/>
      <color theme="11"/>
      <name val="Arial"/>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3"/>
      <color theme="3"/>
      <name val="Calibri"/>
      <family val="2"/>
    </font>
    <font>
      <b/>
      <sz val="12"/>
      <color theme="1"/>
      <name val="Calibri"/>
      <family val="2"/>
    </font>
    <font>
      <b/>
      <sz val="8"/>
      <color theme="5" tint="-0.4999699890613556"/>
      <name val="Century Gothic"/>
      <family val="2"/>
    </font>
    <font>
      <b/>
      <sz val="8"/>
      <color rgb="FF002060"/>
      <name val="Tahoma"/>
      <family val="2"/>
    </font>
    <font>
      <b/>
      <sz val="7"/>
      <color rgb="FFFFC000"/>
      <name val="Century Gothic"/>
      <family val="2"/>
    </font>
    <font>
      <b/>
      <sz val="12"/>
      <color theme="5" tint="-0.4999699890613556"/>
      <name val="Century Gothic"/>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18"/>
        <bgColor indexed="64"/>
      </patternFill>
    </fill>
    <fill>
      <patternFill patternType="solid">
        <fgColor indexed="50"/>
        <bgColor indexed="64"/>
      </patternFill>
    </fill>
    <fill>
      <patternFill patternType="solid">
        <fgColor theme="3" tint="0.5999900102615356"/>
        <bgColor indexed="64"/>
      </patternFill>
    </fill>
    <fill>
      <patternFill patternType="solid">
        <fgColor theme="0"/>
        <bgColor indexed="64"/>
      </patternFill>
    </fill>
    <fill>
      <patternFill patternType="solid">
        <fgColor theme="3" tint="0.7999799847602844"/>
        <bgColor indexed="64"/>
      </patternFill>
    </fill>
    <fill>
      <patternFill patternType="solid">
        <fgColor rgb="FF00206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Dashed"/>
      <right>
        <color indexed="63"/>
      </right>
      <top>
        <color indexed="63"/>
      </top>
      <bottom>
        <color indexed="63"/>
      </bottom>
    </border>
    <border>
      <left style="thin"/>
      <right style="thin"/>
      <top style="thin"/>
      <bottom style="thin"/>
    </border>
    <border>
      <left style="medium"/>
      <right style="medium"/>
      <top style="medium"/>
      <bottom style="medium"/>
    </border>
    <border>
      <left style="thick"/>
      <right style="thick"/>
      <top style="thick"/>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thin"/>
      <top>
        <color indexed="63"/>
      </top>
      <bottom>
        <color indexed="63"/>
      </bottom>
    </border>
    <border>
      <left>
        <color indexed="63"/>
      </left>
      <right>
        <color indexed="63"/>
      </right>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ck"/>
      <right style="thick"/>
      <top style="thick"/>
      <bottom style="thick"/>
    </border>
    <border>
      <left style="thick"/>
      <right style="thick"/>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4" fillId="20" borderId="0" applyNumberFormat="0" applyBorder="0" applyAlignment="0" applyProtection="0"/>
    <xf numFmtId="0" fontId="85" fillId="21" borderId="1" applyNumberFormat="0" applyAlignment="0" applyProtection="0"/>
    <xf numFmtId="0" fontId="86" fillId="22" borderId="2" applyNumberFormat="0" applyAlignment="0" applyProtection="0"/>
    <xf numFmtId="0" fontId="87" fillId="0" borderId="3" applyNumberFormat="0" applyFill="0" applyAlignment="0" applyProtection="0"/>
    <xf numFmtId="0" fontId="88" fillId="0" borderId="4" applyNumberFormat="0" applyFill="0" applyAlignment="0" applyProtection="0"/>
    <xf numFmtId="0" fontId="89" fillId="0" borderId="0" applyNumberFormat="0" applyFill="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3" fillId="26" borderId="0" applyNumberFormat="0" applyBorder="0" applyAlignment="0" applyProtection="0"/>
    <xf numFmtId="0" fontId="83" fillId="27" borderId="0" applyNumberFormat="0" applyBorder="0" applyAlignment="0" applyProtection="0"/>
    <xf numFmtId="0" fontId="83" fillId="28" borderId="0" applyNumberFormat="0" applyBorder="0" applyAlignment="0" applyProtection="0"/>
    <xf numFmtId="0" fontId="90" fillId="29" borderId="1"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95" fillId="21" borderId="6" applyNumberFormat="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7" applyNumberFormat="0" applyFill="0" applyAlignment="0" applyProtection="0"/>
    <xf numFmtId="0" fontId="89" fillId="0" borderId="8" applyNumberFormat="0" applyFill="0" applyAlignment="0" applyProtection="0"/>
    <xf numFmtId="0" fontId="100" fillId="0" borderId="9" applyNumberFormat="0" applyFill="0" applyAlignment="0" applyProtection="0"/>
  </cellStyleXfs>
  <cellXfs count="272">
    <xf numFmtId="0" fontId="0" fillId="0" borderId="0" xfId="0" applyAlignment="1">
      <alignment/>
    </xf>
    <xf numFmtId="0" fontId="1" fillId="33" borderId="0" xfId="0" applyFont="1" applyFill="1" applyBorder="1" applyAlignment="1">
      <alignment/>
    </xf>
    <xf numFmtId="49" fontId="1" fillId="33" borderId="0" xfId="0" applyNumberFormat="1" applyFont="1" applyFill="1" applyBorder="1" applyAlignment="1" applyProtection="1">
      <alignment horizontal="right" vertical="center"/>
      <protection/>
    </xf>
    <xf numFmtId="0" fontId="5" fillId="33" borderId="0" xfId="0" applyFont="1" applyFill="1" applyBorder="1" applyAlignment="1" applyProtection="1">
      <alignment/>
      <protection/>
    </xf>
    <xf numFmtId="0" fontId="8" fillId="33" borderId="0" xfId="0" applyFont="1" applyFill="1" applyBorder="1" applyAlignment="1" applyProtection="1">
      <alignment horizontal="center"/>
      <protection/>
    </xf>
    <xf numFmtId="49" fontId="7" fillId="33" borderId="0" xfId="0" applyNumberFormat="1" applyFont="1" applyFill="1" applyBorder="1" applyAlignment="1" applyProtection="1">
      <alignment/>
      <protection/>
    </xf>
    <xf numFmtId="0" fontId="1" fillId="33" borderId="0" xfId="0" applyFont="1" applyFill="1" applyAlignment="1" applyProtection="1">
      <alignment horizontal="center"/>
      <protection/>
    </xf>
    <xf numFmtId="1" fontId="11" fillId="33" borderId="0" xfId="0" applyNumberFormat="1" applyFont="1" applyFill="1" applyBorder="1" applyAlignment="1" applyProtection="1">
      <alignment horizontal="center"/>
      <protection/>
    </xf>
    <xf numFmtId="0" fontId="12" fillId="33" borderId="0" xfId="0" applyFont="1" applyFill="1" applyBorder="1" applyAlignment="1" applyProtection="1">
      <alignment/>
      <protection/>
    </xf>
    <xf numFmtId="0" fontId="13" fillId="34" borderId="0" xfId="0" applyFont="1" applyFill="1" applyBorder="1" applyAlignment="1" applyProtection="1">
      <alignment/>
      <protection/>
    </xf>
    <xf numFmtId="2" fontId="13" fillId="34" borderId="0" xfId="0" applyNumberFormat="1" applyFont="1" applyFill="1" applyBorder="1" applyAlignment="1" applyProtection="1">
      <alignment vertical="center"/>
      <protection/>
    </xf>
    <xf numFmtId="164" fontId="6" fillId="35" borderId="0" xfId="0" applyNumberFormat="1" applyFont="1" applyFill="1" applyBorder="1" applyAlignment="1" applyProtection="1">
      <alignment vertical="center"/>
      <protection/>
    </xf>
    <xf numFmtId="0" fontId="6" fillId="35" borderId="0" xfId="0" applyFont="1" applyFill="1" applyBorder="1" applyAlignment="1" applyProtection="1">
      <alignment/>
      <protection/>
    </xf>
    <xf numFmtId="0" fontId="8" fillId="35" borderId="0" xfId="0" applyFont="1" applyFill="1" applyBorder="1" applyAlignment="1" applyProtection="1">
      <alignment horizontal="center"/>
      <protection/>
    </xf>
    <xf numFmtId="49" fontId="1" fillId="35" borderId="0" xfId="0" applyNumberFormat="1" applyFont="1" applyFill="1" applyBorder="1" applyAlignment="1" applyProtection="1">
      <alignment horizontal="right" vertical="center"/>
      <protection/>
    </xf>
    <xf numFmtId="49" fontId="7" fillId="35" borderId="0" xfId="0" applyNumberFormat="1" applyFont="1" applyFill="1" applyBorder="1" applyAlignment="1" applyProtection="1">
      <alignment/>
      <protection/>
    </xf>
    <xf numFmtId="0" fontId="5" fillId="33" borderId="10" xfId="0" applyFont="1" applyFill="1" applyBorder="1" applyAlignment="1" applyProtection="1">
      <alignment/>
      <protection/>
    </xf>
    <xf numFmtId="0" fontId="1" fillId="0" borderId="11" xfId="0" applyFont="1" applyFill="1" applyBorder="1" applyAlignment="1">
      <alignment horizontal="center"/>
    </xf>
    <xf numFmtId="0" fontId="0" fillId="0" borderId="0" xfId="0" applyFont="1" applyAlignment="1">
      <alignment/>
    </xf>
    <xf numFmtId="49" fontId="10" fillId="0" borderId="0" xfId="0" applyNumberFormat="1" applyFont="1" applyFill="1" applyAlignment="1" applyProtection="1">
      <alignment horizontal="left" vertical="center"/>
      <protection locked="0"/>
    </xf>
    <xf numFmtId="46" fontId="2" fillId="33" borderId="0" xfId="0" applyNumberFormat="1" applyFont="1" applyFill="1" applyBorder="1" applyAlignment="1" applyProtection="1">
      <alignment horizontal="center" vertical="center"/>
      <protection/>
    </xf>
    <xf numFmtId="46" fontId="3" fillId="33" borderId="0" xfId="0" applyNumberFormat="1" applyFont="1" applyFill="1" applyBorder="1" applyAlignment="1" applyProtection="1">
      <alignment horizontal="center" vertical="center"/>
      <protection/>
    </xf>
    <xf numFmtId="46" fontId="4" fillId="33" borderId="0" xfId="0" applyNumberFormat="1" applyFont="1" applyFill="1" applyBorder="1" applyAlignment="1" applyProtection="1">
      <alignment horizontal="center" vertical="center"/>
      <protection/>
    </xf>
    <xf numFmtId="49" fontId="3" fillId="33" borderId="0" xfId="0" applyNumberFormat="1" applyFont="1" applyFill="1" applyBorder="1" applyAlignment="1" applyProtection="1">
      <alignment horizontal="center" vertical="center"/>
      <protection/>
    </xf>
    <xf numFmtId="49" fontId="2" fillId="33" borderId="0" xfId="0" applyNumberFormat="1" applyFont="1" applyFill="1" applyBorder="1" applyAlignment="1" applyProtection="1">
      <alignment horizontal="center" vertical="center"/>
      <protection/>
    </xf>
    <xf numFmtId="49" fontId="15" fillId="33"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locked="0"/>
    </xf>
    <xf numFmtId="0" fontId="1" fillId="33" borderId="0" xfId="0" applyFont="1" applyFill="1" applyBorder="1" applyAlignment="1" applyProtection="1">
      <alignment horizontal="center"/>
      <protection/>
    </xf>
    <xf numFmtId="0" fontId="0" fillId="0" borderId="0" xfId="0" applyNumberFormat="1" applyFont="1" applyAlignment="1">
      <alignment/>
    </xf>
    <xf numFmtId="0" fontId="18" fillId="0" borderId="0" xfId="0" applyNumberFormat="1" applyFont="1" applyAlignment="1">
      <alignment horizontal="left" vertical="center"/>
    </xf>
    <xf numFmtId="0" fontId="14" fillId="33" borderId="12" xfId="0" applyFont="1" applyFill="1" applyBorder="1" applyAlignment="1" applyProtection="1">
      <alignment horizontal="right"/>
      <protection/>
    </xf>
    <xf numFmtId="1" fontId="17" fillId="33" borderId="0" xfId="0" applyNumberFormat="1" applyFont="1" applyFill="1" applyBorder="1" applyAlignment="1" applyProtection="1">
      <alignment horizontal="center"/>
      <protection/>
    </xf>
    <xf numFmtId="1" fontId="16" fillId="33" borderId="12" xfId="0" applyNumberFormat="1" applyFont="1" applyFill="1" applyBorder="1" applyAlignment="1" applyProtection="1">
      <alignment horizontal="center"/>
      <protection/>
    </xf>
    <xf numFmtId="0" fontId="19" fillId="36" borderId="0" xfId="0" applyFont="1" applyFill="1" applyAlignment="1">
      <alignment horizontal="center" vertical="center"/>
    </xf>
    <xf numFmtId="0" fontId="14" fillId="33" borderId="0" xfId="0" applyFont="1" applyFill="1" applyBorder="1" applyAlignment="1" applyProtection="1">
      <alignment horizontal="right"/>
      <protection/>
    </xf>
    <xf numFmtId="0" fontId="1" fillId="35" borderId="0" xfId="0" applyFont="1" applyFill="1" applyBorder="1" applyAlignment="1" applyProtection="1">
      <alignment/>
      <protection/>
    </xf>
    <xf numFmtId="0" fontId="1" fillId="33" borderId="0" xfId="0" applyFont="1" applyFill="1" applyBorder="1" applyAlignment="1" applyProtection="1">
      <alignment/>
      <protection/>
    </xf>
    <xf numFmtId="0" fontId="20" fillId="36" borderId="0" xfId="0" applyFont="1" applyFill="1" applyAlignment="1">
      <alignment vertical="center"/>
    </xf>
    <xf numFmtId="0" fontId="19" fillId="36" borderId="0" xfId="0" applyFont="1" applyFill="1" applyAlignment="1">
      <alignment/>
    </xf>
    <xf numFmtId="2" fontId="19" fillId="36" borderId="0" xfId="0" applyNumberFormat="1" applyFont="1" applyFill="1" applyAlignment="1">
      <alignment horizontal="center" vertical="center"/>
    </xf>
    <xf numFmtId="0" fontId="22" fillId="36" borderId="0" xfId="0" applyFont="1" applyFill="1" applyAlignment="1">
      <alignment horizontal="right" vertical="center" wrapText="1"/>
    </xf>
    <xf numFmtId="0" fontId="23" fillId="36" borderId="0" xfId="0" applyFont="1" applyFill="1" applyAlignment="1">
      <alignment horizontal="center" vertical="center"/>
    </xf>
    <xf numFmtId="0" fontId="24" fillId="36" borderId="0" xfId="0" applyFont="1" applyFill="1" applyAlignment="1">
      <alignment horizontal="right" vertical="center" wrapText="1"/>
    </xf>
    <xf numFmtId="0" fontId="20" fillId="36" borderId="0" xfId="0" applyFont="1" applyFill="1" applyAlignment="1">
      <alignment horizontal="center" vertical="center"/>
    </xf>
    <xf numFmtId="0" fontId="26" fillId="36" borderId="0" xfId="0" applyFont="1" applyFill="1" applyAlignment="1">
      <alignment horizontal="right" vertical="center"/>
    </xf>
    <xf numFmtId="0" fontId="26" fillId="36" borderId="0" xfId="0" applyFont="1" applyFill="1" applyAlignment="1">
      <alignment horizontal="center" vertical="center"/>
    </xf>
    <xf numFmtId="1" fontId="28" fillId="37" borderId="13" xfId="0" applyNumberFormat="1" applyFont="1" applyFill="1" applyBorder="1" applyAlignment="1" applyProtection="1">
      <alignment horizontal="center" vertical="center"/>
      <protection locked="0"/>
    </xf>
    <xf numFmtId="0" fontId="1" fillId="0" borderId="11" xfId="0" applyNumberFormat="1" applyFont="1" applyFill="1" applyBorder="1" applyAlignment="1">
      <alignment horizontal="center"/>
    </xf>
    <xf numFmtId="0" fontId="31" fillId="0" borderId="0" xfId="0" applyFont="1" applyFill="1" applyAlignment="1" applyProtection="1">
      <alignment horizontal="center" vertical="center"/>
      <protection locked="0"/>
    </xf>
    <xf numFmtId="0" fontId="30" fillId="13" borderId="0" xfId="0" applyFont="1" applyFill="1" applyAlignment="1" applyProtection="1">
      <alignment vertical="center"/>
      <protection/>
    </xf>
    <xf numFmtId="0" fontId="0" fillId="13" borderId="0" xfId="0" applyFill="1" applyAlignment="1" applyProtection="1">
      <alignment/>
      <protection/>
    </xf>
    <xf numFmtId="0" fontId="30" fillId="13" borderId="0" xfId="0" applyFont="1" applyFill="1" applyAlignment="1" applyProtection="1">
      <alignment horizontal="center" vertical="center"/>
      <protection/>
    </xf>
    <xf numFmtId="0" fontId="31" fillId="13" borderId="0" xfId="0" applyFont="1" applyFill="1" applyAlignment="1" applyProtection="1">
      <alignment/>
      <protection/>
    </xf>
    <xf numFmtId="0" fontId="30" fillId="13" borderId="14" xfId="0" applyFont="1" applyFill="1" applyBorder="1" applyAlignment="1" applyProtection="1">
      <alignment horizontal="center" vertical="center"/>
      <protection/>
    </xf>
    <xf numFmtId="0" fontId="30" fillId="13" borderId="0" xfId="0" applyFont="1" applyFill="1" applyBorder="1" applyAlignment="1" applyProtection="1">
      <alignment horizontal="center" vertical="center"/>
      <protection/>
    </xf>
    <xf numFmtId="1" fontId="19" fillId="13" borderId="0" xfId="0" applyNumberFormat="1" applyFont="1" applyFill="1" applyAlignment="1" applyProtection="1">
      <alignment vertical="center"/>
      <protection/>
    </xf>
    <xf numFmtId="1" fontId="29" fillId="13" borderId="0" xfId="0" applyNumberFormat="1" applyFont="1" applyFill="1" applyAlignment="1" applyProtection="1">
      <alignment horizontal="center" vertical="center"/>
      <protection/>
    </xf>
    <xf numFmtId="0" fontId="0" fillId="13" borderId="14" xfId="0" applyFill="1" applyBorder="1" applyAlignment="1" applyProtection="1">
      <alignment/>
      <protection/>
    </xf>
    <xf numFmtId="0" fontId="0" fillId="13" borderId="0" xfId="0" applyFill="1" applyBorder="1" applyAlignment="1" applyProtection="1">
      <alignment/>
      <protection/>
    </xf>
    <xf numFmtId="0" fontId="0" fillId="13" borderId="0" xfId="0" applyFill="1" applyAlignment="1" applyProtection="1">
      <alignment horizontal="center" vertical="center" wrapText="1"/>
      <protection/>
    </xf>
    <xf numFmtId="0" fontId="0" fillId="13" borderId="14" xfId="0" applyFill="1" applyBorder="1" applyAlignment="1" applyProtection="1">
      <alignment horizontal="center" vertical="center" wrapText="1"/>
      <protection/>
    </xf>
    <xf numFmtId="0" fontId="0" fillId="13" borderId="0" xfId="0" applyFill="1" applyBorder="1" applyAlignment="1" applyProtection="1">
      <alignment horizontal="center" vertical="center" wrapText="1"/>
      <protection/>
    </xf>
    <xf numFmtId="0" fontId="0" fillId="13" borderId="0" xfId="0" applyFont="1" applyFill="1" applyAlignment="1" applyProtection="1">
      <alignment/>
      <protection/>
    </xf>
    <xf numFmtId="0" fontId="0" fillId="13" borderId="0" xfId="0" applyFont="1" applyFill="1" applyBorder="1" applyAlignment="1" applyProtection="1">
      <alignment/>
      <protection/>
    </xf>
    <xf numFmtId="0" fontId="21" fillId="13" borderId="0" xfId="0" applyFont="1" applyFill="1" applyAlignment="1" applyProtection="1">
      <alignment horizontal="center" vertical="center"/>
      <protection/>
    </xf>
    <xf numFmtId="0" fontId="0" fillId="11" borderId="0" xfId="0" applyFill="1" applyAlignment="1" applyProtection="1">
      <alignment/>
      <protection/>
    </xf>
    <xf numFmtId="0" fontId="30" fillId="11" borderId="0" xfId="0" applyFont="1" applyFill="1" applyAlignment="1" applyProtection="1">
      <alignment horizontal="center" vertical="center"/>
      <protection/>
    </xf>
    <xf numFmtId="0" fontId="34" fillId="11" borderId="0" xfId="0" applyFont="1" applyFill="1" applyAlignment="1" applyProtection="1">
      <alignment vertical="center"/>
      <protection/>
    </xf>
    <xf numFmtId="0" fontId="31" fillId="11" borderId="0" xfId="0" applyFont="1" applyFill="1" applyAlignment="1" applyProtection="1">
      <alignment vertical="center"/>
      <protection/>
    </xf>
    <xf numFmtId="0" fontId="23" fillId="11" borderId="0" xfId="0" applyFont="1" applyFill="1" applyAlignment="1" applyProtection="1">
      <alignment vertical="center"/>
      <protection/>
    </xf>
    <xf numFmtId="0" fontId="23" fillId="11" borderId="0" xfId="0" applyFont="1" applyFill="1" applyAlignment="1" applyProtection="1">
      <alignment horizontal="center" vertical="center"/>
      <protection/>
    </xf>
    <xf numFmtId="0" fontId="30" fillId="11" borderId="0" xfId="0" applyFont="1" applyFill="1" applyAlignment="1" applyProtection="1">
      <alignment vertical="center"/>
      <protection/>
    </xf>
    <xf numFmtId="0" fontId="23" fillId="11" borderId="0" xfId="0" applyFont="1" applyFill="1" applyBorder="1" applyAlignment="1" applyProtection="1">
      <alignment horizontal="center" vertical="center"/>
      <protection/>
    </xf>
    <xf numFmtId="0" fontId="23" fillId="11" borderId="15" xfId="0" applyFont="1" applyFill="1" applyBorder="1" applyAlignment="1" applyProtection="1">
      <alignment horizontal="center" vertical="center"/>
      <protection/>
    </xf>
    <xf numFmtId="0" fontId="18" fillId="11" borderId="14" xfId="0" applyFont="1" applyFill="1" applyBorder="1" applyAlignment="1" applyProtection="1">
      <alignment horizontal="center" vertical="center"/>
      <protection/>
    </xf>
    <xf numFmtId="0" fontId="30" fillId="11" borderId="0" xfId="0" applyFont="1" applyFill="1" applyBorder="1" applyAlignment="1" applyProtection="1">
      <alignment horizontal="center" vertical="center"/>
      <protection/>
    </xf>
    <xf numFmtId="0" fontId="33" fillId="11" borderId="0" xfId="0" applyFont="1" applyFill="1" applyBorder="1" applyAlignment="1" applyProtection="1">
      <alignment horizontal="center" vertical="center"/>
      <protection/>
    </xf>
    <xf numFmtId="0" fontId="33" fillId="11" borderId="14" xfId="0" applyFont="1" applyFill="1" applyBorder="1" applyAlignment="1" applyProtection="1">
      <alignment horizontal="center" vertical="center"/>
      <protection/>
    </xf>
    <xf numFmtId="0" fontId="33" fillId="11" borderId="0" xfId="0" applyFont="1" applyFill="1" applyBorder="1" applyAlignment="1" applyProtection="1">
      <alignment vertical="center"/>
      <protection/>
    </xf>
    <xf numFmtId="0" fontId="35" fillId="11" borderId="0" xfId="0" applyFont="1" applyFill="1" applyAlignment="1" applyProtection="1">
      <alignment horizontal="center" vertical="center"/>
      <protection/>
    </xf>
    <xf numFmtId="0" fontId="0" fillId="11" borderId="0" xfId="0" applyFill="1" applyBorder="1" applyAlignment="1" applyProtection="1">
      <alignment/>
      <protection/>
    </xf>
    <xf numFmtId="0" fontId="9" fillId="11" borderId="0" xfId="0" applyFont="1" applyFill="1" applyBorder="1" applyAlignment="1" applyProtection="1">
      <alignment vertical="center" wrapText="1"/>
      <protection/>
    </xf>
    <xf numFmtId="1" fontId="29" fillId="11" borderId="0" xfId="0" applyNumberFormat="1" applyFont="1" applyFill="1" applyAlignment="1" applyProtection="1">
      <alignment vertical="center"/>
      <protection/>
    </xf>
    <xf numFmtId="0" fontId="0" fillId="11" borderId="0" xfId="0" applyFont="1" applyFill="1" applyAlignment="1" applyProtection="1">
      <alignment horizontal="center" vertical="center" wrapText="1"/>
      <protection/>
    </xf>
    <xf numFmtId="0" fontId="0" fillId="11" borderId="0" xfId="0" applyFill="1" applyAlignment="1" applyProtection="1">
      <alignment horizontal="center" vertical="center" wrapText="1"/>
      <protection/>
    </xf>
    <xf numFmtId="0" fontId="0" fillId="11" borderId="0" xfId="0" applyFont="1" applyFill="1" applyBorder="1"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0" fillId="11" borderId="0" xfId="0" applyFont="1" applyFill="1" applyAlignment="1" applyProtection="1">
      <alignment/>
      <protection/>
    </xf>
    <xf numFmtId="0" fontId="0" fillId="11" borderId="0" xfId="0" applyFill="1" applyAlignment="1" applyProtection="1">
      <alignment horizontal="center"/>
      <protection/>
    </xf>
    <xf numFmtId="0" fontId="0" fillId="11" borderId="0" xfId="0" applyFont="1" applyFill="1" applyBorder="1" applyAlignment="1" applyProtection="1">
      <alignment horizontal="center" vertical="center"/>
      <protection/>
    </xf>
    <xf numFmtId="0" fontId="36" fillId="13" borderId="0" xfId="0" applyFont="1" applyFill="1" applyAlignment="1" applyProtection="1">
      <alignment vertical="center" wrapText="1"/>
      <protection/>
    </xf>
    <xf numFmtId="0" fontId="76" fillId="13" borderId="0" xfId="0" applyFont="1" applyFill="1" applyAlignment="1" applyProtection="1">
      <alignment horizontal="left" vertical="center"/>
      <protection/>
    </xf>
    <xf numFmtId="0" fontId="23" fillId="11" borderId="0" xfId="0" applyFont="1" applyFill="1" applyBorder="1" applyAlignment="1" applyProtection="1">
      <alignment vertical="center"/>
      <protection/>
    </xf>
    <xf numFmtId="0" fontId="30" fillId="11" borderId="16" xfId="0" applyFont="1" applyFill="1" applyBorder="1" applyAlignment="1" applyProtection="1">
      <alignment horizontal="center" vertical="center"/>
      <protection/>
    </xf>
    <xf numFmtId="0" fontId="0" fillId="11" borderId="16" xfId="0" applyFill="1" applyBorder="1" applyAlignment="1" applyProtection="1">
      <alignment/>
      <protection/>
    </xf>
    <xf numFmtId="0" fontId="21" fillId="11" borderId="16" xfId="0" applyFont="1" applyFill="1" applyBorder="1" applyAlignment="1" applyProtection="1">
      <alignment horizontal="center" vertical="center"/>
      <protection/>
    </xf>
    <xf numFmtId="0" fontId="30" fillId="11" borderId="17" xfId="0" applyFont="1" applyFill="1" applyBorder="1" applyAlignment="1" applyProtection="1">
      <alignment vertical="center"/>
      <protection/>
    </xf>
    <xf numFmtId="2" fontId="1" fillId="0" borderId="11" xfId="0" applyNumberFormat="1" applyFont="1" applyFill="1" applyBorder="1" applyAlignment="1">
      <alignment horizontal="center"/>
    </xf>
    <xf numFmtId="0" fontId="18" fillId="0" borderId="0" xfId="0" applyFont="1" applyAlignment="1">
      <alignment vertical="center" wrapText="1" shrinkToFit="1"/>
    </xf>
    <xf numFmtId="0" fontId="8" fillId="33" borderId="0" xfId="0" applyFont="1" applyFill="1" applyAlignment="1" applyProtection="1">
      <alignment horizontal="center"/>
      <protection/>
    </xf>
    <xf numFmtId="49" fontId="40" fillId="33" borderId="0" xfId="0" applyNumberFormat="1" applyFont="1" applyFill="1" applyBorder="1" applyAlignment="1" applyProtection="1">
      <alignment horizontal="center" vertical="center"/>
      <protection/>
    </xf>
    <xf numFmtId="0" fontId="1" fillId="33" borderId="11"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0" fillId="0" borderId="0" xfId="0" applyAlignment="1">
      <alignment vertical="center" wrapText="1"/>
    </xf>
    <xf numFmtId="9" fontId="0" fillId="13" borderId="14" xfId="0" applyNumberFormat="1" applyFill="1" applyBorder="1" applyAlignment="1" applyProtection="1">
      <alignment horizontal="center" vertical="center"/>
      <protection/>
    </xf>
    <xf numFmtId="0" fontId="30" fillId="11" borderId="0" xfId="0" applyFont="1" applyFill="1" applyAlignment="1" applyProtection="1">
      <alignment horizontal="center" vertical="center"/>
      <protection/>
    </xf>
    <xf numFmtId="0" fontId="0" fillId="13" borderId="19" xfId="0" applyFill="1" applyBorder="1" applyAlignment="1" applyProtection="1">
      <alignment/>
      <protection/>
    </xf>
    <xf numFmtId="0" fontId="37" fillId="13" borderId="0" xfId="0" applyFont="1" applyFill="1" applyBorder="1" applyAlignment="1" applyProtection="1">
      <alignment horizontal="center" vertical="center" wrapText="1"/>
      <protection/>
    </xf>
    <xf numFmtId="0" fontId="37" fillId="13" borderId="0" xfId="0" applyFont="1" applyFill="1" applyBorder="1" applyAlignment="1" applyProtection="1">
      <alignment vertical="center"/>
      <protection/>
    </xf>
    <xf numFmtId="0" fontId="42" fillId="13" borderId="0" xfId="0" applyFont="1" applyFill="1" applyBorder="1" applyAlignment="1" applyProtection="1">
      <alignment horizontal="center" vertical="center" wrapText="1"/>
      <protection/>
    </xf>
    <xf numFmtId="9" fontId="0" fillId="0" borderId="0" xfId="0" applyNumberFormat="1" applyAlignment="1">
      <alignment/>
    </xf>
    <xf numFmtId="0" fontId="101" fillId="13" borderId="0" xfId="0" applyNumberFormat="1" applyFont="1" applyFill="1" applyAlignment="1" applyProtection="1">
      <alignment horizontal="center" vertical="center" wrapText="1"/>
      <protection/>
    </xf>
    <xf numFmtId="9" fontId="9" fillId="13" borderId="0" xfId="0" applyNumberFormat="1" applyFont="1" applyFill="1" applyAlignment="1" applyProtection="1">
      <alignment horizontal="center" vertical="center" wrapText="1"/>
      <protection/>
    </xf>
    <xf numFmtId="0" fontId="0" fillId="0" borderId="0" xfId="0" applyFont="1" applyAlignment="1">
      <alignment vertical="center"/>
    </xf>
    <xf numFmtId="0" fontId="41" fillId="11" borderId="0" xfId="0" applyFont="1" applyFill="1" applyAlignment="1" applyProtection="1">
      <alignment vertical="top" wrapText="1"/>
      <protection/>
    </xf>
    <xf numFmtId="0" fontId="28" fillId="11" borderId="0" xfId="0" applyFont="1" applyFill="1" applyAlignment="1" applyProtection="1">
      <alignment vertical="center"/>
      <protection/>
    </xf>
    <xf numFmtId="2" fontId="28" fillId="11" borderId="0" xfId="0" applyNumberFormat="1" applyFont="1" applyFill="1" applyAlignment="1" applyProtection="1">
      <alignment vertical="center"/>
      <protection/>
    </xf>
    <xf numFmtId="0" fontId="32" fillId="11" borderId="0" xfId="0" applyFont="1" applyFill="1" applyAlignment="1" applyProtection="1">
      <alignment vertical="center"/>
      <protection/>
    </xf>
    <xf numFmtId="0" fontId="41" fillId="11" borderId="0" xfId="0" applyFont="1" applyFill="1" applyAlignment="1" applyProtection="1">
      <alignment horizontal="left" vertical="top" wrapText="1"/>
      <protection/>
    </xf>
    <xf numFmtId="0" fontId="43" fillId="11" borderId="0" xfId="0" applyFont="1" applyFill="1" applyAlignment="1" applyProtection="1">
      <alignment vertical="center"/>
      <protection/>
    </xf>
    <xf numFmtId="2" fontId="43" fillId="11" borderId="0" xfId="0" applyNumberFormat="1" applyFont="1" applyFill="1" applyAlignment="1" applyProtection="1">
      <alignment vertical="center"/>
      <protection/>
    </xf>
    <xf numFmtId="0" fontId="44" fillId="11" borderId="0" xfId="0" applyFont="1" applyFill="1" applyAlignment="1" applyProtection="1">
      <alignment/>
      <protection/>
    </xf>
    <xf numFmtId="0" fontId="0" fillId="11" borderId="0" xfId="0" applyFont="1" applyFill="1" applyAlignment="1" applyProtection="1">
      <alignment vertical="top"/>
      <protection/>
    </xf>
    <xf numFmtId="0" fontId="30" fillId="13" borderId="0" xfId="0" applyFont="1" applyFill="1" applyAlignment="1" applyProtection="1">
      <alignment horizontal="center" vertical="center"/>
      <protection/>
    </xf>
    <xf numFmtId="0" fontId="25" fillId="11" borderId="0" xfId="0" applyFont="1" applyFill="1" applyAlignment="1" applyProtection="1">
      <alignment horizontal="right" vertical="center"/>
      <protection/>
    </xf>
    <xf numFmtId="0" fontId="25" fillId="11" borderId="0" xfId="0" applyFont="1" applyFill="1" applyAlignment="1" applyProtection="1">
      <alignment horizontal="left" vertical="center"/>
      <protection/>
    </xf>
    <xf numFmtId="0" fontId="30" fillId="11" borderId="0" xfId="0" applyFont="1" applyFill="1" applyAlignment="1" applyProtection="1">
      <alignment horizontal="center" vertical="center"/>
      <protection/>
    </xf>
    <xf numFmtId="0" fontId="25" fillId="13" borderId="0" xfId="0" applyFont="1" applyFill="1" applyAlignment="1" applyProtection="1">
      <alignment vertical="center" wrapText="1"/>
      <protection/>
    </xf>
    <xf numFmtId="0" fontId="46" fillId="13" borderId="0" xfId="0" applyFont="1" applyFill="1" applyAlignment="1" applyProtection="1">
      <alignment vertical="center" wrapText="1"/>
      <protection/>
    </xf>
    <xf numFmtId="1" fontId="39" fillId="13" borderId="0" xfId="0" applyNumberFormat="1" applyFont="1" applyFill="1" applyAlignment="1" applyProtection="1">
      <alignment vertical="center"/>
      <protection/>
    </xf>
    <xf numFmtId="9" fontId="0" fillId="13" borderId="0" xfId="0" applyNumberFormat="1" applyFill="1" applyBorder="1" applyAlignment="1" applyProtection="1">
      <alignment horizontal="center" vertical="center"/>
      <protection/>
    </xf>
    <xf numFmtId="0" fontId="0" fillId="13" borderId="0" xfId="0" applyFont="1" applyFill="1" applyBorder="1" applyAlignment="1" applyProtection="1">
      <alignment/>
      <protection/>
    </xf>
    <xf numFmtId="0" fontId="21" fillId="13" borderId="0" xfId="0" applyFont="1" applyFill="1" applyBorder="1" applyAlignment="1" applyProtection="1">
      <alignment vertical="center" wrapText="1"/>
      <protection/>
    </xf>
    <xf numFmtId="0" fontId="25" fillId="13" borderId="0" xfId="0" applyFont="1" applyFill="1" applyBorder="1" applyAlignment="1" applyProtection="1">
      <alignment vertical="center" wrapText="1"/>
      <protection/>
    </xf>
    <xf numFmtId="1" fontId="19" fillId="13" borderId="0" xfId="0" applyNumberFormat="1" applyFont="1" applyFill="1" applyBorder="1" applyAlignment="1" applyProtection="1">
      <alignment vertical="center"/>
      <protection/>
    </xf>
    <xf numFmtId="0" fontId="0" fillId="13" borderId="20" xfId="0" applyFill="1" applyBorder="1" applyAlignment="1" applyProtection="1">
      <alignment/>
      <protection/>
    </xf>
    <xf numFmtId="0" fontId="0" fillId="13" borderId="21" xfId="0" applyFill="1" applyBorder="1" applyAlignment="1" applyProtection="1">
      <alignment/>
      <protection/>
    </xf>
    <xf numFmtId="0" fontId="0" fillId="13" borderId="22" xfId="0" applyFill="1" applyBorder="1" applyAlignment="1" applyProtection="1">
      <alignment/>
      <protection/>
    </xf>
    <xf numFmtId="0" fontId="30" fillId="13" borderId="23" xfId="0" applyFont="1" applyFill="1" applyBorder="1" applyAlignment="1" applyProtection="1">
      <alignment horizontal="center" vertical="center"/>
      <protection/>
    </xf>
    <xf numFmtId="0" fontId="25" fillId="13" borderId="24" xfId="0" applyFont="1" applyFill="1" applyBorder="1" applyAlignment="1" applyProtection="1">
      <alignment vertical="center" wrapText="1"/>
      <protection/>
    </xf>
    <xf numFmtId="0" fontId="26" fillId="13" borderId="0" xfId="0" applyFont="1" applyFill="1" applyAlignment="1" applyProtection="1">
      <alignment horizontal="center" vertical="center"/>
      <protection/>
    </xf>
    <xf numFmtId="0" fontId="48" fillId="13" borderId="0" xfId="0" applyFont="1" applyFill="1" applyAlignment="1" applyProtection="1">
      <alignment horizontal="right" vertical="center"/>
      <protection/>
    </xf>
    <xf numFmtId="0" fontId="50" fillId="33" borderId="0" xfId="0" applyFont="1" applyFill="1" applyBorder="1" applyAlignment="1" applyProtection="1">
      <alignment horizontal="center" vertical="center"/>
      <protection/>
    </xf>
    <xf numFmtId="0" fontId="0" fillId="6" borderId="0" xfId="0" applyFill="1" applyBorder="1" applyAlignment="1">
      <alignment/>
    </xf>
    <xf numFmtId="0" fontId="47" fillId="11" borderId="0" xfId="0" applyFont="1" applyFill="1" applyAlignment="1" applyProtection="1">
      <alignment vertical="center"/>
      <protection/>
    </xf>
    <xf numFmtId="0" fontId="47" fillId="11" borderId="0" xfId="0" applyFont="1" applyFill="1" applyBorder="1" applyAlignment="1" applyProtection="1">
      <alignment vertical="center" wrapText="1"/>
      <protection/>
    </xf>
    <xf numFmtId="0" fontId="52" fillId="11" borderId="0" xfId="0" applyFont="1" applyFill="1" applyAlignment="1" applyProtection="1">
      <alignment/>
      <protection/>
    </xf>
    <xf numFmtId="0" fontId="0" fillId="11" borderId="0" xfId="0" applyFont="1" applyFill="1" applyAlignment="1" applyProtection="1">
      <alignment vertical="top" wrapText="1"/>
      <protection/>
    </xf>
    <xf numFmtId="0" fontId="9" fillId="11" borderId="0" xfId="0" applyFont="1" applyFill="1" applyBorder="1" applyAlignment="1" applyProtection="1">
      <alignment horizontal="center" vertical="center" wrapText="1"/>
      <protection/>
    </xf>
    <xf numFmtId="1" fontId="9" fillId="11" borderId="0" xfId="0" applyNumberFormat="1" applyFont="1" applyFill="1" applyAlignment="1" applyProtection="1">
      <alignment vertical="center" wrapText="1"/>
      <protection/>
    </xf>
    <xf numFmtId="0" fontId="0" fillId="11" borderId="0" xfId="0" applyFont="1" applyFill="1" applyBorder="1" applyAlignment="1" applyProtection="1">
      <alignment vertical="top" wrapText="1"/>
      <protection/>
    </xf>
    <xf numFmtId="0" fontId="33" fillId="11" borderId="25" xfId="0" applyFont="1" applyFill="1" applyBorder="1" applyAlignment="1" applyProtection="1">
      <alignment horizontal="center" vertical="center"/>
      <protection/>
    </xf>
    <xf numFmtId="0" fontId="33" fillId="11" borderId="26" xfId="0" applyFont="1" applyFill="1" applyBorder="1" applyAlignment="1" applyProtection="1">
      <alignment horizontal="center" vertical="center"/>
      <protection/>
    </xf>
    <xf numFmtId="0" fontId="18" fillId="5" borderId="0" xfId="0" applyFont="1" applyFill="1" applyBorder="1" applyAlignment="1" applyProtection="1">
      <alignment horizontal="center" vertical="center"/>
      <protection/>
    </xf>
    <xf numFmtId="0" fontId="33" fillId="5" borderId="0" xfId="0" applyFont="1" applyFill="1" applyBorder="1" applyAlignment="1" applyProtection="1">
      <alignment horizontal="center" vertical="center"/>
      <protection/>
    </xf>
    <xf numFmtId="166" fontId="39" fillId="5" borderId="25" xfId="0" applyNumberFormat="1" applyFont="1" applyFill="1" applyBorder="1" applyAlignment="1" applyProtection="1">
      <alignment horizontal="center" vertical="center"/>
      <protection/>
    </xf>
    <xf numFmtId="166" fontId="39" fillId="5" borderId="0" xfId="0" applyNumberFormat="1" applyFont="1" applyFill="1" applyAlignment="1" applyProtection="1">
      <alignment horizontal="center" vertical="center"/>
      <protection/>
    </xf>
    <xf numFmtId="0" fontId="24" fillId="7" borderId="0" xfId="0" applyFont="1" applyFill="1" applyBorder="1" applyAlignment="1" applyProtection="1">
      <alignment horizontal="left" vertical="center" wrapText="1"/>
      <protection/>
    </xf>
    <xf numFmtId="0" fontId="24" fillId="7" borderId="0" xfId="0" applyFont="1" applyFill="1" applyAlignment="1" applyProtection="1">
      <alignment horizontal="left" vertical="center" wrapText="1"/>
      <protection/>
    </xf>
    <xf numFmtId="0" fontId="18" fillId="7" borderId="0" xfId="0" applyFont="1" applyFill="1" applyAlignment="1" applyProtection="1">
      <alignment horizontal="center" vertical="center"/>
      <protection/>
    </xf>
    <xf numFmtId="0" fontId="33" fillId="7" borderId="0" xfId="0" applyFont="1" applyFill="1" applyAlignment="1" applyProtection="1">
      <alignment horizontal="center" vertical="center"/>
      <protection/>
    </xf>
    <xf numFmtId="0" fontId="33" fillId="11" borderId="27" xfId="0" applyFont="1" applyFill="1" applyBorder="1" applyAlignment="1" applyProtection="1">
      <alignment horizontal="center" vertical="center"/>
      <protection/>
    </xf>
    <xf numFmtId="0" fontId="18" fillId="13" borderId="0" xfId="0" applyFont="1" applyFill="1" applyAlignment="1" applyProtection="1">
      <alignment horizontal="center" vertical="center"/>
      <protection/>
    </xf>
    <xf numFmtId="166" fontId="102" fillId="33" borderId="12" xfId="0" applyNumberFormat="1" applyFont="1" applyFill="1" applyBorder="1" applyAlignment="1" applyProtection="1">
      <alignment horizontal="center"/>
      <protection/>
    </xf>
    <xf numFmtId="9" fontId="102" fillId="33" borderId="12" xfId="0" applyNumberFormat="1" applyFont="1" applyFill="1" applyBorder="1" applyAlignment="1" applyProtection="1">
      <alignment horizontal="center"/>
      <protection/>
    </xf>
    <xf numFmtId="1" fontId="53" fillId="0" borderId="0" xfId="0" applyNumberFormat="1" applyFont="1" applyFill="1" applyBorder="1" applyAlignment="1" applyProtection="1">
      <alignment horizontal="right" vertical="center"/>
      <protection locked="0"/>
    </xf>
    <xf numFmtId="1" fontId="25" fillId="38" borderId="28" xfId="0" applyNumberFormat="1" applyFont="1" applyFill="1" applyBorder="1" applyAlignment="1" applyProtection="1">
      <alignment horizontal="center" vertical="center"/>
      <protection/>
    </xf>
    <xf numFmtId="9" fontId="39" fillId="7" borderId="0" xfId="0" applyNumberFormat="1" applyFont="1" applyFill="1" applyAlignment="1" applyProtection="1">
      <alignment horizontal="center" vertical="center"/>
      <protection/>
    </xf>
    <xf numFmtId="9" fontId="0" fillId="0" borderId="0" xfId="0" applyNumberFormat="1" applyAlignment="1">
      <alignment horizontal="right" vertical="center"/>
    </xf>
    <xf numFmtId="0" fontId="0" fillId="13" borderId="0" xfId="0" applyFill="1" applyBorder="1" applyAlignment="1" applyProtection="1">
      <alignment/>
      <protection/>
    </xf>
    <xf numFmtId="0" fontId="35" fillId="13" borderId="0" xfId="0" applyFont="1" applyFill="1" applyBorder="1" applyAlignment="1" applyProtection="1">
      <alignment vertical="center" wrapText="1"/>
      <protection/>
    </xf>
    <xf numFmtId="167" fontId="28" fillId="37" borderId="29" xfId="0" applyNumberFormat="1" applyFont="1" applyFill="1" applyBorder="1" applyAlignment="1" applyProtection="1">
      <alignment horizontal="center" vertical="center"/>
      <protection locked="0"/>
    </xf>
    <xf numFmtId="49" fontId="5" fillId="0" borderId="11" xfId="0" applyNumberFormat="1" applyFont="1" applyFill="1" applyBorder="1" applyAlignment="1" applyProtection="1">
      <alignment horizontal="center" vertical="center"/>
      <protection locked="0"/>
    </xf>
    <xf numFmtId="1" fontId="11" fillId="33" borderId="12" xfId="0" applyNumberFormat="1" applyFont="1" applyFill="1" applyBorder="1" applyAlignment="1" applyProtection="1">
      <alignment horizontal="center"/>
      <protection/>
    </xf>
    <xf numFmtId="0" fontId="0" fillId="0" borderId="0" xfId="0" applyAlignment="1" applyProtection="1">
      <alignment wrapText="1"/>
      <protection/>
    </xf>
    <xf numFmtId="0" fontId="23" fillId="0" borderId="0" xfId="0" applyFont="1" applyAlignment="1" applyProtection="1">
      <alignment horizontal="center" vertical="center" wrapText="1"/>
      <protection/>
    </xf>
    <xf numFmtId="0" fontId="55" fillId="0" borderId="0" xfId="0" applyFont="1" applyAlignment="1" applyProtection="1">
      <alignment horizontal="center" vertical="center" wrapText="1"/>
      <protection/>
    </xf>
    <xf numFmtId="0" fontId="6" fillId="33" borderId="0" xfId="0" applyFont="1" applyFill="1" applyBorder="1" applyAlignment="1" applyProtection="1">
      <alignment horizontal="center" vertical="center" shrinkToFit="1"/>
      <protection/>
    </xf>
    <xf numFmtId="0" fontId="30" fillId="3" borderId="0" xfId="0" applyFont="1" applyFill="1" applyAlignment="1">
      <alignment vertical="center"/>
    </xf>
    <xf numFmtId="0" fontId="0" fillId="3" borderId="0" xfId="0" applyFill="1" applyAlignment="1">
      <alignment/>
    </xf>
    <xf numFmtId="0" fontId="25" fillId="3" borderId="27" xfId="0" applyFont="1" applyFill="1" applyBorder="1" applyAlignment="1">
      <alignment vertical="center" wrapText="1"/>
    </xf>
    <xf numFmtId="0" fontId="25" fillId="3" borderId="0" xfId="0" applyFont="1" applyFill="1" applyAlignment="1">
      <alignment vertical="center"/>
    </xf>
    <xf numFmtId="0" fontId="21" fillId="3" borderId="0" xfId="0" applyFont="1" applyFill="1" applyAlignment="1">
      <alignment vertical="center"/>
    </xf>
    <xf numFmtId="0" fontId="30" fillId="3" borderId="0" xfId="0" applyFont="1" applyFill="1" applyAlignment="1">
      <alignment horizontal="center" vertical="center"/>
    </xf>
    <xf numFmtId="0" fontId="0" fillId="3" borderId="0" xfId="0" applyFont="1" applyFill="1" applyAlignment="1">
      <alignment/>
    </xf>
    <xf numFmtId="0" fontId="25" fillId="3" borderId="0" xfId="0" applyFont="1" applyFill="1" applyAlignment="1">
      <alignment vertical="top" wrapText="1"/>
    </xf>
    <xf numFmtId="0" fontId="25" fillId="3" borderId="0" xfId="0" applyFont="1" applyFill="1" applyAlignment="1">
      <alignment vertical="top"/>
    </xf>
    <xf numFmtId="0" fontId="34" fillId="3" borderId="0" xfId="0" applyFont="1" applyFill="1" applyAlignment="1">
      <alignment horizontal="center" vertical="center"/>
    </xf>
    <xf numFmtId="0" fontId="0" fillId="3" borderId="0" xfId="0" applyFill="1" applyAlignment="1">
      <alignment horizontal="center" vertical="center"/>
    </xf>
    <xf numFmtId="0" fontId="79" fillId="0" borderId="11" xfId="0" applyFont="1" applyFill="1" applyBorder="1" applyAlignment="1" applyProtection="1">
      <alignment horizontal="center" vertical="center"/>
      <protection locked="0"/>
    </xf>
    <xf numFmtId="0" fontId="35" fillId="13" borderId="0" xfId="0" applyFont="1" applyFill="1" applyBorder="1" applyAlignment="1" applyProtection="1">
      <alignment horizontal="center" vertical="center" wrapText="1"/>
      <protection/>
    </xf>
    <xf numFmtId="166" fontId="28" fillId="37" borderId="13" xfId="0" applyNumberFormat="1" applyFont="1" applyFill="1" applyBorder="1" applyAlignment="1" applyProtection="1">
      <alignment horizontal="center" vertical="center"/>
      <protection locked="0"/>
    </xf>
    <xf numFmtId="9" fontId="28" fillId="37" borderId="28" xfId="0" applyNumberFormat="1" applyFont="1" applyFill="1" applyBorder="1" applyAlignment="1" applyProtection="1">
      <alignment horizontal="center" vertical="center"/>
      <protection locked="0"/>
    </xf>
    <xf numFmtId="0" fontId="21" fillId="36" borderId="0" xfId="0" applyFont="1" applyFill="1" applyAlignment="1">
      <alignment horizontal="right" vertical="center" wrapText="1"/>
    </xf>
    <xf numFmtId="1" fontId="28" fillId="38" borderId="28" xfId="0" applyNumberFormat="1" applyFont="1" applyFill="1" applyBorder="1" applyAlignment="1" applyProtection="1">
      <alignment horizontal="center" vertical="center"/>
      <protection/>
    </xf>
    <xf numFmtId="0" fontId="35" fillId="13" borderId="0" xfId="0" applyFont="1" applyFill="1" applyAlignment="1" applyProtection="1">
      <alignment horizontal="center" vertical="center"/>
      <protection/>
    </xf>
    <xf numFmtId="0" fontId="48" fillId="13" borderId="0" xfId="0" applyFont="1" applyFill="1" applyBorder="1" applyAlignment="1" applyProtection="1">
      <alignment horizontal="left" vertical="center"/>
      <protection/>
    </xf>
    <xf numFmtId="2" fontId="28" fillId="37" borderId="28" xfId="0" applyNumberFormat="1" applyFont="1" applyFill="1" applyBorder="1" applyAlignment="1" applyProtection="1">
      <alignment horizontal="center" vertical="center"/>
      <protection locked="0"/>
    </xf>
    <xf numFmtId="0" fontId="8" fillId="33" borderId="0" xfId="0" applyFont="1" applyFill="1" applyBorder="1" applyAlignment="1" applyProtection="1">
      <alignment horizontal="center" vertical="center"/>
      <protection/>
    </xf>
    <xf numFmtId="49" fontId="1" fillId="0" borderId="0" xfId="0" applyNumberFormat="1" applyFont="1" applyFill="1" applyBorder="1" applyAlignment="1" applyProtection="1">
      <alignment horizontal="left" vertical="center" wrapText="1"/>
      <protection locked="0"/>
    </xf>
    <xf numFmtId="49" fontId="1" fillId="0" borderId="0" xfId="0" applyNumberFormat="1" applyFont="1" applyFill="1" applyBorder="1" applyAlignment="1" applyProtection="1">
      <alignment horizontal="left" vertical="center"/>
      <protection locked="0"/>
    </xf>
    <xf numFmtId="0" fontId="103" fillId="39" borderId="0" xfId="0" applyFont="1" applyFill="1" applyBorder="1" applyAlignment="1" applyProtection="1">
      <alignment horizontal="center" vertical="center" wrapText="1"/>
      <protection/>
    </xf>
    <xf numFmtId="46" fontId="3" fillId="33" borderId="0" xfId="0" applyNumberFormat="1" applyFont="1" applyFill="1" applyBorder="1" applyAlignment="1" applyProtection="1">
      <alignment horizontal="center" vertical="center"/>
      <protection/>
    </xf>
    <xf numFmtId="0" fontId="1" fillId="33" borderId="30" xfId="0" applyFont="1" applyFill="1" applyBorder="1" applyAlignment="1">
      <alignment horizontal="center" vertical="center"/>
    </xf>
    <xf numFmtId="0" fontId="1" fillId="33" borderId="31" xfId="0" applyFont="1" applyFill="1" applyBorder="1" applyAlignment="1">
      <alignment horizontal="center" vertical="center"/>
    </xf>
    <xf numFmtId="0" fontId="104" fillId="13" borderId="0" xfId="0" applyNumberFormat="1" applyFont="1" applyFill="1" applyAlignment="1" applyProtection="1">
      <alignment horizontal="center" vertical="center" wrapText="1"/>
      <protection/>
    </xf>
    <xf numFmtId="0" fontId="37" fillId="13" borderId="0" xfId="0" applyFont="1" applyFill="1" applyBorder="1" applyAlignment="1" applyProtection="1">
      <alignment horizontal="right" vertical="center"/>
      <protection/>
    </xf>
    <xf numFmtId="9" fontId="39" fillId="7" borderId="0" xfId="0" applyNumberFormat="1" applyFont="1" applyFill="1" applyAlignment="1" applyProtection="1">
      <alignment horizontal="center" vertical="center"/>
      <protection/>
    </xf>
    <xf numFmtId="9" fontId="37" fillId="13" borderId="0" xfId="0" applyNumberFormat="1" applyFont="1" applyFill="1" applyBorder="1" applyAlignment="1" applyProtection="1">
      <alignment horizontal="center" vertical="center"/>
      <protection/>
    </xf>
    <xf numFmtId="0" fontId="37" fillId="13" borderId="0" xfId="0" applyFont="1" applyFill="1" applyBorder="1" applyAlignment="1" applyProtection="1">
      <alignment horizontal="center" vertical="center"/>
      <protection/>
    </xf>
    <xf numFmtId="0" fontId="45" fillId="13" borderId="0" xfId="0" applyFont="1" applyFill="1" applyBorder="1" applyAlignment="1" applyProtection="1">
      <alignment horizontal="center" vertical="top"/>
      <protection/>
    </xf>
    <xf numFmtId="0" fontId="25" fillId="13" borderId="0" xfId="0" applyFont="1" applyFill="1" applyAlignment="1" applyProtection="1">
      <alignment horizontal="center" vertical="center" wrapText="1"/>
      <protection/>
    </xf>
    <xf numFmtId="0" fontId="0" fillId="13" borderId="0" xfId="0" applyFill="1" applyAlignment="1" applyProtection="1">
      <alignment horizontal="center"/>
      <protection/>
    </xf>
    <xf numFmtId="1" fontId="42" fillId="13" borderId="0" xfId="0" applyNumberFormat="1" applyFont="1" applyFill="1" applyAlignment="1" applyProtection="1">
      <alignment horizontal="center" vertical="center"/>
      <protection/>
    </xf>
    <xf numFmtId="0" fontId="42" fillId="13" borderId="0" xfId="0" applyFont="1" applyFill="1" applyBorder="1" applyAlignment="1" applyProtection="1">
      <alignment horizontal="center" vertical="center"/>
      <protection/>
    </xf>
    <xf numFmtId="0" fontId="0" fillId="13" borderId="21" xfId="0" applyFill="1" applyBorder="1" applyAlignment="1" applyProtection="1">
      <alignment horizontal="center"/>
      <protection/>
    </xf>
    <xf numFmtId="0" fontId="41" fillId="7" borderId="0" xfId="0" applyFont="1" applyFill="1" applyBorder="1" applyAlignment="1" applyProtection="1">
      <alignment horizontal="left" vertical="top" wrapText="1"/>
      <protection/>
    </xf>
    <xf numFmtId="0" fontId="30" fillId="13" borderId="0" xfId="0" applyFont="1" applyFill="1" applyAlignment="1" applyProtection="1">
      <alignment horizontal="center" vertical="center"/>
      <protection/>
    </xf>
    <xf numFmtId="0" fontId="21" fillId="7" borderId="0" xfId="0" applyFont="1" applyFill="1" applyAlignment="1" applyProtection="1">
      <alignment horizontal="center" vertical="center"/>
      <protection/>
    </xf>
    <xf numFmtId="0" fontId="35" fillId="13" borderId="0" xfId="0" applyFont="1" applyFill="1" applyBorder="1" applyAlignment="1" applyProtection="1">
      <alignment horizontal="center" vertical="center" wrapText="1"/>
      <protection/>
    </xf>
    <xf numFmtId="1" fontId="49" fillId="7" borderId="0" xfId="0" applyNumberFormat="1" applyFont="1" applyFill="1" applyAlignment="1" applyProtection="1">
      <alignment horizontal="center" vertical="center"/>
      <protection/>
    </xf>
    <xf numFmtId="2" fontId="49" fillId="7" borderId="0" xfId="0" applyNumberFormat="1" applyFont="1" applyFill="1" applyAlignment="1" applyProtection="1">
      <alignment horizontal="center" vertical="center"/>
      <protection/>
    </xf>
    <xf numFmtId="0" fontId="30" fillId="13" borderId="0" xfId="0" applyFont="1" applyFill="1" applyBorder="1" applyAlignment="1" applyProtection="1">
      <alignment horizontal="center" vertical="center"/>
      <protection/>
    </xf>
    <xf numFmtId="0" fontId="32" fillId="13" borderId="0" xfId="0" applyFont="1" applyFill="1" applyBorder="1" applyAlignment="1" applyProtection="1">
      <alignment horizontal="center" vertical="center"/>
      <protection/>
    </xf>
    <xf numFmtId="0" fontId="37" fillId="13" borderId="0" xfId="0" applyFont="1" applyFill="1" applyAlignment="1" applyProtection="1">
      <alignment horizontal="center"/>
      <protection/>
    </xf>
    <xf numFmtId="1" fontId="18" fillId="7" borderId="0" xfId="0" applyNumberFormat="1" applyFont="1" applyFill="1" applyBorder="1" applyAlignment="1" applyProtection="1">
      <alignment horizontal="center" vertical="center" wrapText="1"/>
      <protection/>
    </xf>
    <xf numFmtId="0" fontId="18" fillId="7" borderId="0" xfId="0" applyFont="1" applyFill="1" applyBorder="1" applyAlignment="1" applyProtection="1">
      <alignment horizontal="center" vertical="center" wrapText="1"/>
      <protection/>
    </xf>
    <xf numFmtId="166" fontId="49" fillId="7" borderId="0" xfId="0" applyNumberFormat="1" applyFont="1" applyFill="1" applyAlignment="1" applyProtection="1">
      <alignment horizontal="center" vertical="center"/>
      <protection/>
    </xf>
    <xf numFmtId="2" fontId="18" fillId="7" borderId="0" xfId="0" applyNumberFormat="1" applyFont="1" applyFill="1" applyBorder="1" applyAlignment="1" applyProtection="1">
      <alignment horizontal="center" vertical="center" wrapText="1"/>
      <protection/>
    </xf>
    <xf numFmtId="1" fontId="36" fillId="13" borderId="0" xfId="0" applyNumberFormat="1" applyFont="1" applyFill="1" applyAlignment="1" applyProtection="1">
      <alignment horizontal="center" vertical="center"/>
      <protection/>
    </xf>
    <xf numFmtId="0" fontId="37" fillId="19" borderId="0" xfId="0" applyFont="1" applyFill="1" applyBorder="1" applyAlignment="1" applyProtection="1">
      <alignment horizontal="center" vertical="center" wrapText="1"/>
      <protection/>
    </xf>
    <xf numFmtId="0" fontId="0" fillId="13" borderId="19" xfId="0" applyFill="1" applyBorder="1" applyAlignment="1" applyProtection="1">
      <alignment horizontal="center"/>
      <protection/>
    </xf>
    <xf numFmtId="1" fontId="29" fillId="13" borderId="0" xfId="0" applyNumberFormat="1" applyFont="1" applyFill="1" applyAlignment="1" applyProtection="1">
      <alignment horizontal="center" vertical="center"/>
      <protection/>
    </xf>
    <xf numFmtId="0" fontId="32" fillId="11" borderId="0" xfId="0" applyFont="1" applyFill="1" applyAlignment="1" applyProtection="1">
      <alignment horizontal="center" vertical="center"/>
      <protection/>
    </xf>
    <xf numFmtId="1" fontId="55" fillId="5" borderId="0" xfId="0" applyNumberFormat="1" applyFont="1" applyFill="1" applyAlignment="1" applyProtection="1">
      <alignment horizontal="center" vertical="center"/>
      <protection/>
    </xf>
    <xf numFmtId="0" fontId="43" fillId="11" borderId="0" xfId="0" applyFont="1" applyFill="1" applyAlignment="1" applyProtection="1">
      <alignment horizontal="center" vertical="center"/>
      <protection/>
    </xf>
    <xf numFmtId="0" fontId="33" fillId="11" borderId="0" xfId="0" applyFont="1" applyFill="1" applyBorder="1" applyAlignment="1" applyProtection="1">
      <alignment horizontal="center" vertical="center"/>
      <protection/>
    </xf>
    <xf numFmtId="0" fontId="25" fillId="11" borderId="0" xfId="0" applyFont="1" applyFill="1" applyAlignment="1" applyProtection="1">
      <alignment horizontal="right" vertical="center"/>
      <protection/>
    </xf>
    <xf numFmtId="0" fontId="25" fillId="11" borderId="0" xfId="0" applyFont="1" applyFill="1" applyAlignment="1" applyProtection="1">
      <alignment horizontal="left" vertical="center"/>
      <protection/>
    </xf>
    <xf numFmtId="0" fontId="9" fillId="11" borderId="0" xfId="0" applyFont="1" applyFill="1" applyBorder="1" applyAlignment="1" applyProtection="1">
      <alignment horizontal="center" vertical="center" wrapText="1"/>
      <protection/>
    </xf>
    <xf numFmtId="0" fontId="28" fillId="11" borderId="25" xfId="0" applyFont="1" applyFill="1" applyBorder="1" applyAlignment="1" applyProtection="1">
      <alignment horizontal="center" vertical="center"/>
      <protection/>
    </xf>
    <xf numFmtId="0" fontId="24" fillId="5" borderId="0" xfId="0" applyFont="1" applyFill="1" applyAlignment="1" applyProtection="1">
      <alignment horizontal="left" vertical="center" shrinkToFit="1"/>
      <protection/>
    </xf>
    <xf numFmtId="1" fontId="32" fillId="17" borderId="0" xfId="0" applyNumberFormat="1" applyFont="1" applyFill="1" applyAlignment="1" applyProtection="1">
      <alignment horizontal="center" vertical="center" wrapText="1"/>
      <protection/>
    </xf>
    <xf numFmtId="0" fontId="28" fillId="11" borderId="0" xfId="0" applyFont="1" applyFill="1" applyAlignment="1" applyProtection="1">
      <alignment horizontal="left" vertical="center"/>
      <protection/>
    </xf>
    <xf numFmtId="0" fontId="23" fillId="11" borderId="0" xfId="0" applyFont="1" applyFill="1" applyBorder="1" applyAlignment="1" applyProtection="1">
      <alignment horizontal="center" vertical="center"/>
      <protection/>
    </xf>
    <xf numFmtId="0" fontId="24" fillId="17" borderId="32" xfId="0" applyFont="1" applyFill="1" applyBorder="1" applyAlignment="1" applyProtection="1">
      <alignment horizontal="left" vertical="center" wrapText="1"/>
      <protection/>
    </xf>
    <xf numFmtId="0" fontId="24" fillId="17" borderId="33" xfId="0" applyFont="1" applyFill="1" applyBorder="1" applyAlignment="1" applyProtection="1">
      <alignment horizontal="left" vertical="center" wrapText="1"/>
      <protection/>
    </xf>
    <xf numFmtId="0" fontId="24" fillId="17" borderId="17" xfId="0" applyFont="1" applyFill="1" applyBorder="1" applyAlignment="1" applyProtection="1">
      <alignment horizontal="left" vertical="center" wrapText="1"/>
      <protection/>
    </xf>
    <xf numFmtId="0" fontId="24" fillId="17" borderId="34" xfId="0" applyFont="1" applyFill="1" applyBorder="1" applyAlignment="1" applyProtection="1">
      <alignment horizontal="left" vertical="center" wrapText="1"/>
      <protection/>
    </xf>
    <xf numFmtId="0" fontId="24" fillId="17" borderId="16" xfId="0" applyFont="1" applyFill="1" applyBorder="1" applyAlignment="1" applyProtection="1">
      <alignment horizontal="left" vertical="center" wrapText="1"/>
      <protection/>
    </xf>
    <xf numFmtId="0" fontId="24" fillId="17" borderId="35" xfId="0" applyFont="1" applyFill="1" applyBorder="1" applyAlignment="1" applyProtection="1">
      <alignment horizontal="left" vertical="center" wrapText="1"/>
      <protection/>
    </xf>
    <xf numFmtId="1" fontId="46" fillId="11" borderId="16" xfId="0" applyNumberFormat="1" applyFont="1" applyFill="1" applyBorder="1" applyAlignment="1" applyProtection="1">
      <alignment horizontal="center" vertical="center" wrapText="1"/>
      <protection/>
    </xf>
    <xf numFmtId="9" fontId="51" fillId="5" borderId="0" xfId="0" applyNumberFormat="1" applyFont="1" applyFill="1" applyAlignment="1" applyProtection="1">
      <alignment horizontal="center" vertical="center"/>
      <protection/>
    </xf>
    <xf numFmtId="0" fontId="31" fillId="0" borderId="0" xfId="0" applyFont="1" applyFill="1" applyAlignment="1" applyProtection="1">
      <alignment horizontal="center" vertical="center"/>
      <protection locked="0"/>
    </xf>
    <xf numFmtId="0" fontId="30" fillId="11" borderId="0" xfId="0" applyFont="1" applyFill="1" applyAlignment="1" applyProtection="1">
      <alignment horizontal="center" vertical="center"/>
      <protection/>
    </xf>
    <xf numFmtId="0" fontId="33" fillId="11" borderId="19" xfId="0" applyFont="1" applyFill="1" applyBorder="1" applyAlignment="1" applyProtection="1">
      <alignment horizontal="center" vertical="center"/>
      <protection/>
    </xf>
    <xf numFmtId="0" fontId="35" fillId="11" borderId="0" xfId="0" applyFont="1" applyFill="1" applyAlignment="1" applyProtection="1">
      <alignment horizontal="center" vertical="center" wrapText="1"/>
      <protection/>
    </xf>
    <xf numFmtId="0" fontId="54" fillId="17" borderId="0" xfId="0" applyFont="1" applyFill="1" applyAlignment="1" applyProtection="1">
      <alignment horizontal="center" vertical="center" wrapText="1"/>
      <protection/>
    </xf>
    <xf numFmtId="1" fontId="43" fillId="11" borderId="0" xfId="0" applyNumberFormat="1" applyFont="1" applyFill="1" applyAlignment="1" applyProtection="1">
      <alignment horizontal="center" vertical="center"/>
      <protection/>
    </xf>
    <xf numFmtId="1" fontId="28" fillId="5" borderId="0" xfId="0" applyNumberFormat="1" applyFont="1" applyFill="1" applyAlignment="1" applyProtection="1">
      <alignment horizontal="center" vertical="center"/>
      <protection/>
    </xf>
    <xf numFmtId="0" fontId="18" fillId="11" borderId="0" xfId="0" applyFont="1" applyFill="1" applyAlignment="1" applyProtection="1">
      <alignment horizontal="center" vertical="center"/>
      <protection/>
    </xf>
    <xf numFmtId="0" fontId="28" fillId="5" borderId="0" xfId="0" applyFont="1" applyFill="1" applyAlignment="1" applyProtection="1">
      <alignment horizontal="center" vertical="center"/>
      <protection/>
    </xf>
    <xf numFmtId="2" fontId="28" fillId="5" borderId="0" xfId="0" applyNumberFormat="1" applyFont="1" applyFill="1" applyAlignment="1" applyProtection="1">
      <alignment horizontal="center" vertical="center"/>
      <protection/>
    </xf>
    <xf numFmtId="0" fontId="41" fillId="5" borderId="0" xfId="0" applyFont="1" applyFill="1" applyAlignment="1" applyProtection="1">
      <alignment horizontal="left" vertical="top" wrapText="1"/>
      <protection/>
    </xf>
    <xf numFmtId="0" fontId="24" fillId="0" borderId="0" xfId="0" applyFont="1" applyFill="1" applyAlignment="1" applyProtection="1">
      <alignment horizontal="left" vertical="center" shrinkToFit="1"/>
      <protection locked="0"/>
    </xf>
    <xf numFmtId="2" fontId="43" fillId="11" borderId="0" xfId="0" applyNumberFormat="1" applyFont="1" applyFill="1" applyAlignment="1" applyProtection="1">
      <alignment horizontal="center" vertical="center"/>
      <protection/>
    </xf>
    <xf numFmtId="0" fontId="25" fillId="3" borderId="14" xfId="0" applyFont="1" applyFill="1" applyBorder="1" applyAlignment="1" applyProtection="1">
      <alignment horizontal="center" vertical="center"/>
      <protection/>
    </xf>
    <xf numFmtId="0" fontId="25" fillId="3" borderId="36" xfId="0" applyFont="1" applyFill="1" applyBorder="1" applyAlignment="1" applyProtection="1">
      <alignment horizontal="center" vertical="center"/>
      <protection/>
    </xf>
    <xf numFmtId="0" fontId="21" fillId="3" borderId="0" xfId="0" applyFont="1" applyFill="1" applyAlignment="1">
      <alignment horizontal="center" vertical="center" wrapText="1"/>
    </xf>
    <xf numFmtId="0" fontId="30" fillId="3" borderId="0" xfId="0" applyFont="1" applyFill="1" applyAlignment="1">
      <alignment horizontal="center" vertical="center"/>
    </xf>
    <xf numFmtId="0" fontId="27" fillId="36" borderId="0" xfId="0" applyFont="1" applyFill="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46">
    <dxf>
      <fill>
        <patternFill>
          <bgColor rgb="FFFF0000"/>
        </patternFill>
      </fill>
    </dxf>
    <dxf>
      <fill>
        <patternFill>
          <bgColor rgb="FFFF0000"/>
        </patternFill>
      </fill>
    </dxf>
    <dxf/>
    <dxf>
      <fill>
        <patternFill>
          <bgColor rgb="FFFFC000"/>
        </patternFill>
      </fill>
    </dxf>
    <dxf>
      <fill>
        <patternFill>
          <bgColor rgb="FF92D050"/>
        </patternFill>
      </fill>
    </dxf>
    <dxf>
      <fill>
        <patternFill>
          <bgColor rgb="FFFF0000"/>
        </patternFill>
      </fill>
    </dxf>
    <dxf/>
    <dxf>
      <fill>
        <patternFill>
          <bgColor rgb="FFFFC000"/>
        </patternFill>
      </fill>
    </dxf>
    <dxf>
      <fill>
        <patternFill>
          <bgColor rgb="FFFF0000"/>
        </patternFill>
      </fill>
    </dxf>
    <dxf/>
    <dxf>
      <fill>
        <patternFill>
          <bgColor rgb="FFFF0000"/>
        </patternFill>
      </fill>
    </dxf>
    <dxf>
      <fill>
        <patternFill>
          <bgColor rgb="FF92D050"/>
        </patternFill>
      </fill>
    </dxf>
    <dxf>
      <fill>
        <patternFill>
          <bgColor rgb="FFFF0000"/>
        </patternFill>
      </fill>
    </dxf>
    <dxf>
      <fill>
        <patternFill>
          <bgColor rgb="FFFF0000"/>
        </patternFill>
      </fill>
    </dxf>
    <dxf/>
    <dxf>
      <font>
        <b val="0"/>
        <i/>
      </font>
    </dxf>
    <dxf>
      <font>
        <b val="0"/>
        <i/>
      </font>
    </dxf>
    <dxf/>
    <dxf>
      <fill>
        <patternFill>
          <fgColor indexed="64"/>
          <bgColor indexed="9"/>
        </patternFill>
      </fill>
    </dxf>
    <dxf/>
    <dxf>
      <font>
        <b val="0"/>
        <i/>
      </font>
    </dxf>
    <dxf>
      <font>
        <b val="0"/>
        <i/>
      </font>
    </dxf>
    <dxf/>
    <dxf>
      <fill>
        <patternFill>
          <fgColor indexed="64"/>
          <bgColor indexed="9"/>
        </patternFill>
      </fill>
    </dxf>
    <dxf/>
    <dxf>
      <font>
        <b val="0"/>
        <i/>
      </font>
    </dxf>
    <dxf>
      <font>
        <b val="0"/>
        <i/>
      </font>
    </dxf>
    <dxf/>
    <dxf>
      <fill>
        <patternFill>
          <fgColor indexed="64"/>
          <bgColor indexed="9"/>
        </patternFill>
      </fill>
    </dxf>
    <dxf/>
    <dxf>
      <font>
        <b val="0"/>
        <i/>
      </font>
    </dxf>
    <dxf>
      <font>
        <b val="0"/>
        <i/>
      </font>
    </dxf>
    <dxf/>
    <dxf>
      <fill>
        <patternFill>
          <fgColor indexed="64"/>
          <bgColor indexed="9"/>
        </patternFill>
      </fill>
    </dxf>
    <dxf>
      <fill>
        <patternFill>
          <bgColor rgb="FFFF0000"/>
        </patternFill>
      </fill>
    </dxf>
    <dxf>
      <fill>
        <patternFill>
          <bgColor rgb="FFFFC000"/>
        </patternFill>
      </fill>
    </dxf>
    <dxf>
      <fill>
        <patternFill>
          <bgColor rgb="FFFFC000"/>
        </patternFill>
      </fill>
    </dxf>
    <dxf/>
    <dxf>
      <fill>
        <patternFill>
          <bgColor rgb="FFFF0000"/>
        </patternFill>
      </fill>
    </dxf>
    <dxf>
      <fill>
        <patternFill>
          <bgColor theme="9"/>
        </patternFill>
      </fill>
    </dxf>
    <dxf/>
    <dxf>
      <font>
        <b val="0"/>
        <i/>
      </font>
    </dxf>
    <dxf>
      <font>
        <b val="0"/>
        <i/>
      </font>
    </dxf>
    <dxf/>
    <dxf>
      <fill>
        <patternFill>
          <fgColor indexed="64"/>
          <bgColor indexed="9"/>
        </patternFill>
      </fill>
    </dxf>
    <dxf>
      <fill>
        <gradientFill degree="90">
          <stop position="0">
            <color theme="0"/>
          </stop>
          <stop position="1">
            <color theme="6" tint="0.40000998973846436"/>
          </stop>
        </gradient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15.emf" /><Relationship Id="rId3" Type="http://schemas.openxmlformats.org/officeDocument/2006/relationships/image" Target="../media/image6.emf" /><Relationship Id="rId4"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7.emf" /><Relationship Id="rId3" Type="http://schemas.openxmlformats.org/officeDocument/2006/relationships/image" Target="../media/image13.emf" /><Relationship Id="rId4" Type="http://schemas.openxmlformats.org/officeDocument/2006/relationships/image" Target="../media/image17.emf" /><Relationship Id="rId5" Type="http://schemas.openxmlformats.org/officeDocument/2006/relationships/image" Target="../media/image18.emf" /><Relationship Id="rId6" Type="http://schemas.openxmlformats.org/officeDocument/2006/relationships/image" Target="../media/image14.emf" /><Relationship Id="rId7" Type="http://schemas.openxmlformats.org/officeDocument/2006/relationships/image" Target="../media/image8.emf" /><Relationship Id="rId8" Type="http://schemas.openxmlformats.org/officeDocument/2006/relationships/image" Target="../media/image19.emf" /><Relationship Id="rId9" Type="http://schemas.openxmlformats.org/officeDocument/2006/relationships/image" Target="../media/image5.emf" /><Relationship Id="rId10" Type="http://schemas.openxmlformats.org/officeDocument/2006/relationships/image" Target="../media/image1.emf" /><Relationship Id="rId11" Type="http://schemas.openxmlformats.org/officeDocument/2006/relationships/image" Target="../media/image16.emf" /><Relationship Id="rId12" Type="http://schemas.openxmlformats.org/officeDocument/2006/relationships/image" Target="../media/image3.emf" /><Relationship Id="rId13" Type="http://schemas.openxmlformats.org/officeDocument/2006/relationships/image" Target="../media/image23.emf" /><Relationship Id="rId1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1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20.emf" /></Relationships>
</file>

<file path=xl/drawings/_rels/drawing6.x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514350</xdr:colOff>
      <xdr:row>16</xdr:row>
      <xdr:rowOff>142875</xdr:rowOff>
    </xdr:from>
    <xdr:to>
      <xdr:col>13</xdr:col>
      <xdr:colOff>9525</xdr:colOff>
      <xdr:row>32</xdr:row>
      <xdr:rowOff>95250</xdr:rowOff>
    </xdr:to>
    <xdr:pic>
      <xdr:nvPicPr>
        <xdr:cNvPr id="1" name="CommandButton1"/>
        <xdr:cNvPicPr preferRelativeResize="1">
          <a:picLocks noChangeAspect="1"/>
        </xdr:cNvPicPr>
      </xdr:nvPicPr>
      <xdr:blipFill>
        <a:blip r:embed="rId1"/>
        <a:stretch>
          <a:fillRect/>
        </a:stretch>
      </xdr:blipFill>
      <xdr:spPr>
        <a:xfrm>
          <a:off x="7372350" y="2733675"/>
          <a:ext cx="2543175" cy="2543175"/>
        </a:xfrm>
        <a:prstGeom prst="rect">
          <a:avLst/>
        </a:prstGeom>
        <a:solidFill>
          <a:srgbClr val="FFFFFF"/>
        </a:solidFill>
        <a:ln w="1" cmpd="sng">
          <a:noFill/>
        </a:ln>
      </xdr:spPr>
    </xdr:pic>
    <xdr:clientData/>
  </xdr:twoCellAnchor>
  <xdr:twoCellAnchor editAs="oneCell">
    <xdr:from>
      <xdr:col>13</xdr:col>
      <xdr:colOff>381000</xdr:colOff>
      <xdr:row>16</xdr:row>
      <xdr:rowOff>152400</xdr:rowOff>
    </xdr:from>
    <xdr:to>
      <xdr:col>16</xdr:col>
      <xdr:colOff>638175</xdr:colOff>
      <xdr:row>32</xdr:row>
      <xdr:rowOff>104775</xdr:rowOff>
    </xdr:to>
    <xdr:pic>
      <xdr:nvPicPr>
        <xdr:cNvPr id="2" name="CommandButton2"/>
        <xdr:cNvPicPr preferRelativeResize="1">
          <a:picLocks noChangeAspect="1"/>
        </xdr:cNvPicPr>
      </xdr:nvPicPr>
      <xdr:blipFill>
        <a:blip r:embed="rId2"/>
        <a:stretch>
          <a:fillRect/>
        </a:stretch>
      </xdr:blipFill>
      <xdr:spPr>
        <a:xfrm>
          <a:off x="10287000" y="2743200"/>
          <a:ext cx="2543175" cy="2543175"/>
        </a:xfrm>
        <a:prstGeom prst="rect">
          <a:avLst/>
        </a:prstGeom>
        <a:solidFill>
          <a:srgbClr val="FFFFFF"/>
        </a:solidFill>
        <a:ln w="1" cmpd="sng">
          <a:noFill/>
        </a:ln>
      </xdr:spPr>
    </xdr:pic>
    <xdr:clientData/>
  </xdr:twoCellAnchor>
  <xdr:twoCellAnchor editAs="oneCell">
    <xdr:from>
      <xdr:col>9</xdr:col>
      <xdr:colOff>523875</xdr:colOff>
      <xdr:row>34</xdr:row>
      <xdr:rowOff>76200</xdr:rowOff>
    </xdr:from>
    <xdr:to>
      <xdr:col>13</xdr:col>
      <xdr:colOff>19050</xdr:colOff>
      <xdr:row>50</xdr:row>
      <xdr:rowOff>28575</xdr:rowOff>
    </xdr:to>
    <xdr:pic>
      <xdr:nvPicPr>
        <xdr:cNvPr id="3" name="CommandButton3"/>
        <xdr:cNvPicPr preferRelativeResize="1">
          <a:picLocks noChangeAspect="1"/>
        </xdr:cNvPicPr>
      </xdr:nvPicPr>
      <xdr:blipFill>
        <a:blip r:embed="rId3"/>
        <a:stretch>
          <a:fillRect/>
        </a:stretch>
      </xdr:blipFill>
      <xdr:spPr>
        <a:xfrm>
          <a:off x="7381875" y="5581650"/>
          <a:ext cx="2543175" cy="2543175"/>
        </a:xfrm>
        <a:prstGeom prst="rect">
          <a:avLst/>
        </a:prstGeom>
        <a:solidFill>
          <a:srgbClr val="FFFFFF"/>
        </a:solidFill>
        <a:ln w="1" cmpd="sng">
          <a:noFill/>
        </a:ln>
      </xdr:spPr>
    </xdr:pic>
    <xdr:clientData/>
  </xdr:twoCellAnchor>
  <xdr:twoCellAnchor editAs="oneCell">
    <xdr:from>
      <xdr:col>13</xdr:col>
      <xdr:colOff>381000</xdr:colOff>
      <xdr:row>34</xdr:row>
      <xdr:rowOff>85725</xdr:rowOff>
    </xdr:from>
    <xdr:to>
      <xdr:col>16</xdr:col>
      <xdr:colOff>638175</xdr:colOff>
      <xdr:row>50</xdr:row>
      <xdr:rowOff>38100</xdr:rowOff>
    </xdr:to>
    <xdr:pic>
      <xdr:nvPicPr>
        <xdr:cNvPr id="4" name="CommandButton4"/>
        <xdr:cNvPicPr preferRelativeResize="1">
          <a:picLocks noChangeAspect="1"/>
        </xdr:cNvPicPr>
      </xdr:nvPicPr>
      <xdr:blipFill>
        <a:blip r:embed="rId4"/>
        <a:stretch>
          <a:fillRect/>
        </a:stretch>
      </xdr:blipFill>
      <xdr:spPr>
        <a:xfrm>
          <a:off x="10287000" y="5591175"/>
          <a:ext cx="2543175" cy="2543175"/>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2</xdr:row>
      <xdr:rowOff>104775</xdr:rowOff>
    </xdr:from>
    <xdr:to>
      <xdr:col>2</xdr:col>
      <xdr:colOff>352425</xdr:colOff>
      <xdr:row>3</xdr:row>
      <xdr:rowOff>247650</xdr:rowOff>
    </xdr:to>
    <xdr:pic>
      <xdr:nvPicPr>
        <xdr:cNvPr id="1" name="CommandButton1"/>
        <xdr:cNvPicPr preferRelativeResize="1">
          <a:picLocks noChangeAspect="1"/>
        </xdr:cNvPicPr>
      </xdr:nvPicPr>
      <xdr:blipFill>
        <a:blip r:embed="rId1"/>
        <a:stretch>
          <a:fillRect/>
        </a:stretch>
      </xdr:blipFill>
      <xdr:spPr>
        <a:xfrm>
          <a:off x="114300" y="438150"/>
          <a:ext cx="1552575" cy="304800"/>
        </a:xfrm>
        <a:prstGeom prst="rect">
          <a:avLst/>
        </a:prstGeom>
        <a:solidFill>
          <a:srgbClr val="FFFFFF"/>
        </a:solidFill>
        <a:ln w="1" cmpd="sng">
          <a:noFill/>
        </a:ln>
      </xdr:spPr>
    </xdr:pic>
    <xdr:clientData/>
  </xdr:twoCellAnchor>
  <xdr:twoCellAnchor editAs="absolute">
    <xdr:from>
      <xdr:col>3</xdr:col>
      <xdr:colOff>57150</xdr:colOff>
      <xdr:row>0</xdr:row>
      <xdr:rowOff>76200</xdr:rowOff>
    </xdr:from>
    <xdr:to>
      <xdr:col>4</xdr:col>
      <xdr:colOff>1638300</xdr:colOff>
      <xdr:row>2</xdr:row>
      <xdr:rowOff>47625</xdr:rowOff>
    </xdr:to>
    <xdr:pic>
      <xdr:nvPicPr>
        <xdr:cNvPr id="2" name="ToggleButton1"/>
        <xdr:cNvPicPr preferRelativeResize="1">
          <a:picLocks noChangeAspect="1"/>
        </xdr:cNvPicPr>
      </xdr:nvPicPr>
      <xdr:blipFill>
        <a:blip r:embed="rId2"/>
        <a:stretch>
          <a:fillRect/>
        </a:stretch>
      </xdr:blipFill>
      <xdr:spPr>
        <a:xfrm>
          <a:off x="1752600" y="76200"/>
          <a:ext cx="1933575" cy="304800"/>
        </a:xfrm>
        <a:prstGeom prst="rect">
          <a:avLst/>
        </a:prstGeom>
        <a:noFill/>
        <a:ln w="9525" cmpd="sng">
          <a:noFill/>
        </a:ln>
      </xdr:spPr>
    </xdr:pic>
    <xdr:clientData/>
  </xdr:twoCellAnchor>
  <xdr:twoCellAnchor>
    <xdr:from>
      <xdr:col>18</xdr:col>
      <xdr:colOff>0</xdr:colOff>
      <xdr:row>5</xdr:row>
      <xdr:rowOff>0</xdr:rowOff>
    </xdr:from>
    <xdr:to>
      <xdr:col>18</xdr:col>
      <xdr:colOff>0</xdr:colOff>
      <xdr:row>5</xdr:row>
      <xdr:rowOff>0</xdr:rowOff>
    </xdr:to>
    <xdr:pic>
      <xdr:nvPicPr>
        <xdr:cNvPr id="3" name="AgregarSubtitulo" descr="Añadir un nuevo subtítulo después del actual"/>
        <xdr:cNvPicPr preferRelativeResize="1">
          <a:picLocks noChangeAspect="1"/>
        </xdr:cNvPicPr>
      </xdr:nvPicPr>
      <xdr:blipFill>
        <a:blip r:embed="rId3"/>
        <a:stretch>
          <a:fillRect/>
        </a:stretch>
      </xdr:blipFill>
      <xdr:spPr>
        <a:xfrm>
          <a:off x="15106650" y="1076325"/>
          <a:ext cx="0" cy="0"/>
        </a:xfrm>
        <a:prstGeom prst="rect">
          <a:avLst/>
        </a:prstGeom>
        <a:noFill/>
        <a:ln w="9525" cmpd="sng">
          <a:noFill/>
        </a:ln>
      </xdr:spPr>
    </xdr:pic>
    <xdr:clientData/>
  </xdr:twoCellAnchor>
  <xdr:twoCellAnchor>
    <xdr:from>
      <xdr:col>18</xdr:col>
      <xdr:colOff>0</xdr:colOff>
      <xdr:row>5</xdr:row>
      <xdr:rowOff>0</xdr:rowOff>
    </xdr:from>
    <xdr:to>
      <xdr:col>18</xdr:col>
      <xdr:colOff>0</xdr:colOff>
      <xdr:row>5</xdr:row>
      <xdr:rowOff>0</xdr:rowOff>
    </xdr:to>
    <xdr:pic>
      <xdr:nvPicPr>
        <xdr:cNvPr id="4" name="Label1" descr="Añadir un nuevo subtítulo después del actual"/>
        <xdr:cNvPicPr preferRelativeResize="1">
          <a:picLocks noChangeAspect="1"/>
        </xdr:cNvPicPr>
      </xdr:nvPicPr>
      <xdr:blipFill>
        <a:blip r:embed="rId4"/>
        <a:stretch>
          <a:fillRect/>
        </a:stretch>
      </xdr:blipFill>
      <xdr:spPr>
        <a:xfrm>
          <a:off x="15106650" y="1076325"/>
          <a:ext cx="0" cy="0"/>
        </a:xfrm>
        <a:prstGeom prst="rect">
          <a:avLst/>
        </a:prstGeom>
        <a:noFill/>
        <a:ln w="9525" cmpd="sng">
          <a:noFill/>
        </a:ln>
      </xdr:spPr>
    </xdr:pic>
    <xdr:clientData/>
  </xdr:twoCellAnchor>
  <xdr:twoCellAnchor>
    <xdr:from>
      <xdr:col>18</xdr:col>
      <xdr:colOff>0</xdr:colOff>
      <xdr:row>5</xdr:row>
      <xdr:rowOff>0</xdr:rowOff>
    </xdr:from>
    <xdr:to>
      <xdr:col>18</xdr:col>
      <xdr:colOff>0</xdr:colOff>
      <xdr:row>5</xdr:row>
      <xdr:rowOff>0</xdr:rowOff>
    </xdr:to>
    <xdr:pic>
      <xdr:nvPicPr>
        <xdr:cNvPr id="5" name="Label2" descr="Añadir un nuevo subtítulo después del actual"/>
        <xdr:cNvPicPr preferRelativeResize="1">
          <a:picLocks noChangeAspect="1"/>
        </xdr:cNvPicPr>
      </xdr:nvPicPr>
      <xdr:blipFill>
        <a:blip r:embed="rId5"/>
        <a:stretch>
          <a:fillRect/>
        </a:stretch>
      </xdr:blipFill>
      <xdr:spPr>
        <a:xfrm>
          <a:off x="15106650" y="1076325"/>
          <a:ext cx="0" cy="0"/>
        </a:xfrm>
        <a:prstGeom prst="rect">
          <a:avLst/>
        </a:prstGeom>
        <a:noFill/>
        <a:ln w="9525" cmpd="sng">
          <a:noFill/>
        </a:ln>
      </xdr:spPr>
    </xdr:pic>
    <xdr:clientData/>
  </xdr:twoCellAnchor>
  <xdr:twoCellAnchor>
    <xdr:from>
      <xdr:col>18</xdr:col>
      <xdr:colOff>0</xdr:colOff>
      <xdr:row>5</xdr:row>
      <xdr:rowOff>0</xdr:rowOff>
    </xdr:from>
    <xdr:to>
      <xdr:col>18</xdr:col>
      <xdr:colOff>0</xdr:colOff>
      <xdr:row>5</xdr:row>
      <xdr:rowOff>0</xdr:rowOff>
    </xdr:to>
    <xdr:pic>
      <xdr:nvPicPr>
        <xdr:cNvPr id="6" name="Label3" descr="Añadir un nuevo subtítulo después del actual"/>
        <xdr:cNvPicPr preferRelativeResize="1">
          <a:picLocks noChangeAspect="1"/>
        </xdr:cNvPicPr>
      </xdr:nvPicPr>
      <xdr:blipFill>
        <a:blip r:embed="rId6"/>
        <a:stretch>
          <a:fillRect/>
        </a:stretch>
      </xdr:blipFill>
      <xdr:spPr>
        <a:xfrm>
          <a:off x="15106650" y="1076325"/>
          <a:ext cx="0" cy="0"/>
        </a:xfrm>
        <a:prstGeom prst="rect">
          <a:avLst/>
        </a:prstGeom>
        <a:noFill/>
        <a:ln w="9525" cmpd="sng">
          <a:noFill/>
        </a:ln>
      </xdr:spPr>
    </xdr:pic>
    <xdr:clientData/>
  </xdr:twoCellAnchor>
  <xdr:twoCellAnchor>
    <xdr:from>
      <xdr:col>18</xdr:col>
      <xdr:colOff>0</xdr:colOff>
      <xdr:row>5</xdr:row>
      <xdr:rowOff>0</xdr:rowOff>
    </xdr:from>
    <xdr:to>
      <xdr:col>18</xdr:col>
      <xdr:colOff>0</xdr:colOff>
      <xdr:row>5</xdr:row>
      <xdr:rowOff>0</xdr:rowOff>
    </xdr:to>
    <xdr:pic>
      <xdr:nvPicPr>
        <xdr:cNvPr id="7" name="Label4" descr="Añadir un nuevo subtítulo después del actual"/>
        <xdr:cNvPicPr preferRelativeResize="1">
          <a:picLocks noChangeAspect="1"/>
        </xdr:cNvPicPr>
      </xdr:nvPicPr>
      <xdr:blipFill>
        <a:blip r:embed="rId7"/>
        <a:stretch>
          <a:fillRect/>
        </a:stretch>
      </xdr:blipFill>
      <xdr:spPr>
        <a:xfrm>
          <a:off x="15106650" y="1076325"/>
          <a:ext cx="0" cy="0"/>
        </a:xfrm>
        <a:prstGeom prst="rect">
          <a:avLst/>
        </a:prstGeom>
        <a:noFill/>
        <a:ln w="9525" cmpd="sng">
          <a:noFill/>
        </a:ln>
      </xdr:spPr>
    </xdr:pic>
    <xdr:clientData/>
  </xdr:twoCellAnchor>
  <xdr:twoCellAnchor>
    <xdr:from>
      <xdr:col>18</xdr:col>
      <xdr:colOff>0</xdr:colOff>
      <xdr:row>5</xdr:row>
      <xdr:rowOff>0</xdr:rowOff>
    </xdr:from>
    <xdr:to>
      <xdr:col>18</xdr:col>
      <xdr:colOff>0</xdr:colOff>
      <xdr:row>5</xdr:row>
      <xdr:rowOff>0</xdr:rowOff>
    </xdr:to>
    <xdr:pic>
      <xdr:nvPicPr>
        <xdr:cNvPr id="8" name="Label5" descr="Añadir un nuevo subtítulo después del actual"/>
        <xdr:cNvPicPr preferRelativeResize="1">
          <a:picLocks noChangeAspect="1"/>
        </xdr:cNvPicPr>
      </xdr:nvPicPr>
      <xdr:blipFill>
        <a:blip r:embed="rId8"/>
        <a:stretch>
          <a:fillRect/>
        </a:stretch>
      </xdr:blipFill>
      <xdr:spPr>
        <a:xfrm>
          <a:off x="15106650" y="1076325"/>
          <a:ext cx="0" cy="0"/>
        </a:xfrm>
        <a:prstGeom prst="rect">
          <a:avLst/>
        </a:prstGeom>
        <a:noFill/>
        <a:ln w="9525" cmpd="sng">
          <a:noFill/>
        </a:ln>
      </xdr:spPr>
    </xdr:pic>
    <xdr:clientData/>
  </xdr:twoCellAnchor>
  <xdr:twoCellAnchor>
    <xdr:from>
      <xdr:col>18</xdr:col>
      <xdr:colOff>0</xdr:colOff>
      <xdr:row>5</xdr:row>
      <xdr:rowOff>0</xdr:rowOff>
    </xdr:from>
    <xdr:to>
      <xdr:col>18</xdr:col>
      <xdr:colOff>0</xdr:colOff>
      <xdr:row>5</xdr:row>
      <xdr:rowOff>0</xdr:rowOff>
    </xdr:to>
    <xdr:pic>
      <xdr:nvPicPr>
        <xdr:cNvPr id="9" name="Label6" descr="Añadir un nuevo subtítulo después del actual"/>
        <xdr:cNvPicPr preferRelativeResize="1">
          <a:picLocks noChangeAspect="1"/>
        </xdr:cNvPicPr>
      </xdr:nvPicPr>
      <xdr:blipFill>
        <a:blip r:embed="rId9"/>
        <a:stretch>
          <a:fillRect/>
        </a:stretch>
      </xdr:blipFill>
      <xdr:spPr>
        <a:xfrm>
          <a:off x="15106650" y="1076325"/>
          <a:ext cx="0" cy="0"/>
        </a:xfrm>
        <a:prstGeom prst="rect">
          <a:avLst/>
        </a:prstGeom>
        <a:noFill/>
        <a:ln w="9525" cmpd="sng">
          <a:noFill/>
        </a:ln>
      </xdr:spPr>
    </xdr:pic>
    <xdr:clientData/>
  </xdr:twoCellAnchor>
  <xdr:twoCellAnchor>
    <xdr:from>
      <xdr:col>18</xdr:col>
      <xdr:colOff>0</xdr:colOff>
      <xdr:row>5</xdr:row>
      <xdr:rowOff>0</xdr:rowOff>
    </xdr:from>
    <xdr:to>
      <xdr:col>18</xdr:col>
      <xdr:colOff>0</xdr:colOff>
      <xdr:row>5</xdr:row>
      <xdr:rowOff>0</xdr:rowOff>
    </xdr:to>
    <xdr:pic>
      <xdr:nvPicPr>
        <xdr:cNvPr id="10" name="Label7" descr="Añadir un nuevo subtítulo después del actual"/>
        <xdr:cNvPicPr preferRelativeResize="1">
          <a:picLocks noChangeAspect="1"/>
        </xdr:cNvPicPr>
      </xdr:nvPicPr>
      <xdr:blipFill>
        <a:blip r:embed="rId10"/>
        <a:stretch>
          <a:fillRect/>
        </a:stretch>
      </xdr:blipFill>
      <xdr:spPr>
        <a:xfrm>
          <a:off x="15106650" y="1076325"/>
          <a:ext cx="0" cy="0"/>
        </a:xfrm>
        <a:prstGeom prst="rect">
          <a:avLst/>
        </a:prstGeom>
        <a:noFill/>
        <a:ln w="9525" cmpd="sng">
          <a:noFill/>
        </a:ln>
      </xdr:spPr>
    </xdr:pic>
    <xdr:clientData/>
  </xdr:twoCellAnchor>
  <xdr:twoCellAnchor>
    <xdr:from>
      <xdr:col>18</xdr:col>
      <xdr:colOff>0</xdr:colOff>
      <xdr:row>5</xdr:row>
      <xdr:rowOff>0</xdr:rowOff>
    </xdr:from>
    <xdr:to>
      <xdr:col>18</xdr:col>
      <xdr:colOff>0</xdr:colOff>
      <xdr:row>5</xdr:row>
      <xdr:rowOff>0</xdr:rowOff>
    </xdr:to>
    <xdr:pic>
      <xdr:nvPicPr>
        <xdr:cNvPr id="11" name="Label8" descr="Añadir un nuevo subtítulo después del actual"/>
        <xdr:cNvPicPr preferRelativeResize="1">
          <a:picLocks noChangeAspect="1"/>
        </xdr:cNvPicPr>
      </xdr:nvPicPr>
      <xdr:blipFill>
        <a:blip r:embed="rId11"/>
        <a:stretch>
          <a:fillRect/>
        </a:stretch>
      </xdr:blipFill>
      <xdr:spPr>
        <a:xfrm>
          <a:off x="15106650" y="1076325"/>
          <a:ext cx="0" cy="0"/>
        </a:xfrm>
        <a:prstGeom prst="rect">
          <a:avLst/>
        </a:prstGeom>
        <a:noFill/>
        <a:ln w="9525" cmpd="sng">
          <a:noFill/>
        </a:ln>
      </xdr:spPr>
    </xdr:pic>
    <xdr:clientData/>
  </xdr:twoCellAnchor>
  <xdr:twoCellAnchor editAs="absolute">
    <xdr:from>
      <xdr:col>3</xdr:col>
      <xdr:colOff>47625</xdr:colOff>
      <xdr:row>2</xdr:row>
      <xdr:rowOff>114300</xdr:rowOff>
    </xdr:from>
    <xdr:to>
      <xdr:col>4</xdr:col>
      <xdr:colOff>1628775</xdr:colOff>
      <xdr:row>3</xdr:row>
      <xdr:rowOff>257175</xdr:rowOff>
    </xdr:to>
    <xdr:pic>
      <xdr:nvPicPr>
        <xdr:cNvPr id="12" name="InsertElimSub"/>
        <xdr:cNvPicPr preferRelativeResize="1">
          <a:picLocks noChangeAspect="1"/>
        </xdr:cNvPicPr>
      </xdr:nvPicPr>
      <xdr:blipFill>
        <a:blip r:embed="rId12"/>
        <a:stretch>
          <a:fillRect/>
        </a:stretch>
      </xdr:blipFill>
      <xdr:spPr>
        <a:xfrm>
          <a:off x="1743075" y="447675"/>
          <a:ext cx="1933575" cy="304800"/>
        </a:xfrm>
        <a:prstGeom prst="rect">
          <a:avLst/>
        </a:prstGeom>
        <a:noFill/>
        <a:ln w="9525" cmpd="sng">
          <a:noFill/>
        </a:ln>
      </xdr:spPr>
    </xdr:pic>
    <xdr:clientData/>
  </xdr:twoCellAnchor>
  <xdr:twoCellAnchor editAs="absolute">
    <xdr:from>
      <xdr:col>0</xdr:col>
      <xdr:colOff>114300</xdr:colOff>
      <xdr:row>0</xdr:row>
      <xdr:rowOff>85725</xdr:rowOff>
    </xdr:from>
    <xdr:to>
      <xdr:col>2</xdr:col>
      <xdr:colOff>352425</xdr:colOff>
      <xdr:row>2</xdr:row>
      <xdr:rowOff>47625</xdr:rowOff>
    </xdr:to>
    <xdr:pic>
      <xdr:nvPicPr>
        <xdr:cNvPr id="13" name="CommandButton2"/>
        <xdr:cNvPicPr preferRelativeResize="1">
          <a:picLocks noChangeAspect="1"/>
        </xdr:cNvPicPr>
      </xdr:nvPicPr>
      <xdr:blipFill>
        <a:blip r:embed="rId13"/>
        <a:stretch>
          <a:fillRect/>
        </a:stretch>
      </xdr:blipFill>
      <xdr:spPr>
        <a:xfrm>
          <a:off x="114300" y="85725"/>
          <a:ext cx="1552575" cy="295275"/>
        </a:xfrm>
        <a:prstGeom prst="rect">
          <a:avLst/>
        </a:prstGeom>
        <a:solidFill>
          <a:srgbClr val="FFFFFF"/>
        </a:solidFill>
        <a:ln w="1" cmpd="sng">
          <a:noFill/>
        </a:ln>
      </xdr:spPr>
    </xdr:pic>
    <xdr:clientData/>
  </xdr:twoCellAnchor>
  <xdr:twoCellAnchor editAs="absolute">
    <xdr:from>
      <xdr:col>4</xdr:col>
      <xdr:colOff>1714500</xdr:colOff>
      <xdr:row>0</xdr:row>
      <xdr:rowOff>76200</xdr:rowOff>
    </xdr:from>
    <xdr:to>
      <xdr:col>4</xdr:col>
      <xdr:colOff>3676650</xdr:colOff>
      <xdr:row>2</xdr:row>
      <xdr:rowOff>38100</xdr:rowOff>
    </xdr:to>
    <xdr:pic>
      <xdr:nvPicPr>
        <xdr:cNvPr id="14" name="CommandButton3"/>
        <xdr:cNvPicPr preferRelativeResize="1">
          <a:picLocks noChangeAspect="1"/>
        </xdr:cNvPicPr>
      </xdr:nvPicPr>
      <xdr:blipFill>
        <a:blip r:embed="rId14"/>
        <a:stretch>
          <a:fillRect/>
        </a:stretch>
      </xdr:blipFill>
      <xdr:spPr>
        <a:xfrm>
          <a:off x="3762375" y="76200"/>
          <a:ext cx="1962150" cy="295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0</xdr:row>
      <xdr:rowOff>95250</xdr:rowOff>
    </xdr:from>
    <xdr:to>
      <xdr:col>2</xdr:col>
      <xdr:colOff>28575</xdr:colOff>
      <xdr:row>1</xdr:row>
      <xdr:rowOff>95250</xdr:rowOff>
    </xdr:to>
    <xdr:pic>
      <xdr:nvPicPr>
        <xdr:cNvPr id="1" name="CommandButton1"/>
        <xdr:cNvPicPr preferRelativeResize="1">
          <a:picLocks noChangeAspect="1"/>
        </xdr:cNvPicPr>
      </xdr:nvPicPr>
      <xdr:blipFill>
        <a:blip r:embed="rId1"/>
        <a:stretch>
          <a:fillRect/>
        </a:stretch>
      </xdr:blipFill>
      <xdr:spPr>
        <a:xfrm>
          <a:off x="228600" y="95250"/>
          <a:ext cx="1028700" cy="295275"/>
        </a:xfrm>
        <a:prstGeom prst="rect">
          <a:avLst/>
        </a:prstGeom>
        <a:solidFill>
          <a:srgbClr val="FFFFFF"/>
        </a:solid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323850</xdr:colOff>
      <xdr:row>0</xdr:row>
      <xdr:rowOff>95250</xdr:rowOff>
    </xdr:from>
    <xdr:to>
      <xdr:col>4</xdr:col>
      <xdr:colOff>161925</xdr:colOff>
      <xdr:row>1</xdr:row>
      <xdr:rowOff>161925</xdr:rowOff>
    </xdr:to>
    <xdr:pic>
      <xdr:nvPicPr>
        <xdr:cNvPr id="1" name="CommandButton1"/>
        <xdr:cNvPicPr preferRelativeResize="1">
          <a:picLocks noChangeAspect="1"/>
        </xdr:cNvPicPr>
      </xdr:nvPicPr>
      <xdr:blipFill>
        <a:blip r:embed="rId1"/>
        <a:stretch>
          <a:fillRect/>
        </a:stretch>
      </xdr:blipFill>
      <xdr:spPr>
        <a:xfrm>
          <a:off x="323850" y="95250"/>
          <a:ext cx="1047750" cy="304800"/>
        </a:xfrm>
        <a:prstGeom prst="rect">
          <a:avLst/>
        </a:prstGeom>
        <a:solidFill>
          <a:srgbClr val="FFFFFF"/>
        </a:solid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285750</xdr:colOff>
      <xdr:row>0</xdr:row>
      <xdr:rowOff>600075</xdr:rowOff>
    </xdr:from>
    <xdr:to>
      <xdr:col>3</xdr:col>
      <xdr:colOff>161925</xdr:colOff>
      <xdr:row>1</xdr:row>
      <xdr:rowOff>209550</xdr:rowOff>
    </xdr:to>
    <xdr:pic>
      <xdr:nvPicPr>
        <xdr:cNvPr id="1" name="CommandButton1"/>
        <xdr:cNvPicPr preferRelativeResize="1">
          <a:picLocks noChangeAspect="1"/>
        </xdr:cNvPicPr>
      </xdr:nvPicPr>
      <xdr:blipFill>
        <a:blip r:embed="rId1"/>
        <a:stretch>
          <a:fillRect/>
        </a:stretch>
      </xdr:blipFill>
      <xdr:spPr>
        <a:xfrm>
          <a:off x="2171700" y="600075"/>
          <a:ext cx="1400175" cy="295275"/>
        </a:xfrm>
        <a:prstGeom prst="rect">
          <a:avLst/>
        </a:prstGeom>
        <a:solidFill>
          <a:srgbClr val="FFFFFF"/>
        </a:solidFill>
        <a:ln w="1" cmpd="sng">
          <a:noFill/>
        </a:ln>
      </xdr:spPr>
    </xdr:pic>
    <xdr:clientData/>
  </xdr:twoCellAnchor>
  <xdr:twoCellAnchor editAs="absolute">
    <xdr:from>
      <xdr:col>1</xdr:col>
      <xdr:colOff>276225</xdr:colOff>
      <xdr:row>1</xdr:row>
      <xdr:rowOff>333375</xdr:rowOff>
    </xdr:from>
    <xdr:to>
      <xdr:col>3</xdr:col>
      <xdr:colOff>152400</xdr:colOff>
      <xdr:row>1</xdr:row>
      <xdr:rowOff>619125</xdr:rowOff>
    </xdr:to>
    <xdr:pic>
      <xdr:nvPicPr>
        <xdr:cNvPr id="2" name="CommandButton2"/>
        <xdr:cNvPicPr preferRelativeResize="1">
          <a:picLocks noChangeAspect="1"/>
        </xdr:cNvPicPr>
      </xdr:nvPicPr>
      <xdr:blipFill>
        <a:blip r:embed="rId2"/>
        <a:stretch>
          <a:fillRect/>
        </a:stretch>
      </xdr:blipFill>
      <xdr:spPr>
        <a:xfrm>
          <a:off x="2162175" y="1019175"/>
          <a:ext cx="1400175" cy="285750"/>
        </a:xfrm>
        <a:prstGeom prst="rect">
          <a:avLst/>
        </a:prstGeom>
        <a:solidFill>
          <a:srgbClr val="FFFFFF"/>
        </a:solid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352425</xdr:colOff>
      <xdr:row>0</xdr:row>
      <xdr:rowOff>200025</xdr:rowOff>
    </xdr:from>
    <xdr:to>
      <xdr:col>0</xdr:col>
      <xdr:colOff>1476375</xdr:colOff>
      <xdr:row>0</xdr:row>
      <xdr:rowOff>514350</xdr:rowOff>
    </xdr:to>
    <xdr:pic>
      <xdr:nvPicPr>
        <xdr:cNvPr id="1" name="CommandButton1"/>
        <xdr:cNvPicPr preferRelativeResize="1">
          <a:picLocks noChangeAspect="1"/>
        </xdr:cNvPicPr>
      </xdr:nvPicPr>
      <xdr:blipFill>
        <a:blip r:embed="rId1"/>
        <a:stretch>
          <a:fillRect/>
        </a:stretch>
      </xdr:blipFill>
      <xdr:spPr>
        <a:xfrm>
          <a:off x="352425" y="200025"/>
          <a:ext cx="1123950" cy="314325"/>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8">
    <tabColor theme="4" tint="0.7999799847602844"/>
  </sheetPr>
  <dimension ref="A1:A1"/>
  <sheetViews>
    <sheetView showGridLines="0" tabSelected="1" zoomScale="90" zoomScaleNormal="90" zoomScalePageLayoutView="0" workbookViewId="0" topLeftCell="A4">
      <selection activeCell="I15" sqref="I15"/>
    </sheetView>
  </sheetViews>
  <sheetFormatPr defaultColWidth="11.421875" defaultRowHeight="12.75"/>
  <cols>
    <col min="1" max="16384" width="11.421875" style="144" customWidth="1"/>
  </cols>
  <sheetData/>
  <sheetProtection sheet="1" selectLockedCells="1"/>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Hoja9"/>
  <dimension ref="B1:B4"/>
  <sheetViews>
    <sheetView showGridLines="0" zoomScalePageLayoutView="0" workbookViewId="0" topLeftCell="A1">
      <selection activeCell="B1" sqref="B1"/>
    </sheetView>
  </sheetViews>
  <sheetFormatPr defaultColWidth="114.28125" defaultRowHeight="162.75" customHeight="1"/>
  <cols>
    <col min="1" max="1" width="11.421875" style="175" customWidth="1"/>
    <col min="2" max="2" width="134.8515625" style="175" customWidth="1"/>
    <col min="3" max="16384" width="114.28125" style="175" customWidth="1"/>
  </cols>
  <sheetData>
    <row r="1" ht="75.75" customHeight="1">
      <c r="B1" s="177" t="s">
        <v>166</v>
      </c>
    </row>
    <row r="2" ht="68.25" customHeight="1">
      <c r="B2" s="176" t="s">
        <v>187</v>
      </c>
    </row>
    <row r="3" ht="43.5" customHeight="1">
      <c r="B3" s="176" t="s">
        <v>165</v>
      </c>
    </row>
    <row r="4" ht="63.75" customHeight="1">
      <c r="B4" s="176" t="s">
        <v>74</v>
      </c>
    </row>
  </sheetData>
  <sheetProtection selectLockedCells="1" selectUnlockedCells="1"/>
  <printOptions/>
  <pageMargins left="0.7" right="0.7" top="0.75" bottom="0.75" header="0.3" footer="0.3"/>
  <pageSetup horizontalDpi="300" verticalDpi="300" orientation="portrait" paperSize="124" r:id="rId1"/>
</worksheet>
</file>

<file path=xl/worksheets/sheet2.xml><?xml version="1.0" encoding="utf-8"?>
<worksheet xmlns="http://schemas.openxmlformats.org/spreadsheetml/2006/main" xmlns:r="http://schemas.openxmlformats.org/officeDocument/2006/relationships">
  <sheetPr codeName="Hoja1">
    <tabColor indexed="42"/>
  </sheetPr>
  <dimension ref="A2:V405"/>
  <sheetViews>
    <sheetView showGridLines="0" zoomScalePageLayoutView="0" workbookViewId="0" topLeftCell="A1">
      <pane ySplit="5" topLeftCell="A6" activePane="bottomLeft" state="frozen"/>
      <selection pane="topLeft" activeCell="B5" sqref="B5"/>
      <selection pane="bottomLeft" activeCell="E7" sqref="E7:E8"/>
    </sheetView>
  </sheetViews>
  <sheetFormatPr defaultColWidth="11.421875" defaultRowHeight="12.75"/>
  <cols>
    <col min="1" max="1" width="13.00390625" style="1" customWidth="1"/>
    <col min="2" max="2" width="6.7109375" style="1" customWidth="1"/>
    <col min="3" max="3" width="5.7109375" style="1" customWidth="1"/>
    <col min="4" max="4" width="5.28125" style="1" customWidth="1"/>
    <col min="5" max="5" width="56.7109375" style="1" customWidth="1"/>
    <col min="6" max="6" width="5.140625" style="1" bestFit="1" customWidth="1"/>
    <col min="7" max="7" width="42.7109375" style="1" customWidth="1"/>
    <col min="8" max="8" width="7.8515625" style="1" customWidth="1"/>
    <col min="9" max="9" width="2.7109375" style="1" bestFit="1" customWidth="1"/>
    <col min="10" max="10" width="3.28125" style="1" bestFit="1" customWidth="1"/>
    <col min="11" max="11" width="2.8515625" style="1" customWidth="1"/>
    <col min="12" max="12" width="5.57421875" style="1" bestFit="1" customWidth="1"/>
    <col min="13" max="13" width="2.140625" style="1" customWidth="1"/>
    <col min="14" max="14" width="7.8515625" style="1" bestFit="1" customWidth="1"/>
    <col min="15" max="15" width="2.140625" style="1" customWidth="1"/>
    <col min="16" max="16" width="7.8515625" style="1" bestFit="1" customWidth="1"/>
    <col min="17" max="17" width="2.140625" style="1" customWidth="1"/>
    <col min="18" max="18" width="46.8515625" style="1" customWidth="1"/>
    <col min="19" max="16384" width="11.421875" style="1" customWidth="1"/>
  </cols>
  <sheetData>
    <row r="1" ht="12.75"/>
    <row r="2" ht="13.5" thickBot="1">
      <c r="R2" s="21"/>
    </row>
    <row r="3" ht="12.75">
      <c r="R3" s="204" t="str">
        <f>IF(SUM(Planos!$A$3:$A$5000)=0,"No se ha cargado ningún archivo de cambios de plano","Se ha cargado un archivo de cambios de plano")</f>
        <v>No se ha cargado ningún archivo de cambios de plano</v>
      </c>
    </row>
    <row r="4" ht="32.25" customHeight="1" thickBot="1">
      <c r="R4" s="205"/>
    </row>
    <row r="5" spans="1:18" ht="13.5" thickBot="1">
      <c r="A5" s="20" t="s">
        <v>0</v>
      </c>
      <c r="B5" s="203" t="s">
        <v>1</v>
      </c>
      <c r="C5" s="203"/>
      <c r="D5" s="22" t="s">
        <v>2</v>
      </c>
      <c r="E5" s="23" t="s">
        <v>3</v>
      </c>
      <c r="F5" s="24"/>
      <c r="G5" s="23" t="s">
        <v>7</v>
      </c>
      <c r="H5" s="25" t="s">
        <v>37</v>
      </c>
      <c r="I5" s="203" t="s">
        <v>8</v>
      </c>
      <c r="J5" s="203"/>
      <c r="K5" s="203"/>
      <c r="L5" s="203"/>
      <c r="M5" s="21"/>
      <c r="N5" s="203" t="s">
        <v>51</v>
      </c>
      <c r="O5" s="203"/>
      <c r="P5" s="203"/>
      <c r="Q5" s="21"/>
      <c r="R5" s="21" t="s">
        <v>47</v>
      </c>
    </row>
    <row r="6" spans="1:18" s="36" customFormat="1" ht="15.75" customHeight="1" thickBot="1">
      <c r="A6" s="30" t="s">
        <v>12</v>
      </c>
      <c r="B6" s="11"/>
      <c r="C6" s="12"/>
      <c r="D6" s="13"/>
      <c r="E6" s="14"/>
      <c r="F6" s="15"/>
      <c r="G6" s="35"/>
      <c r="H6" s="35"/>
      <c r="I6" s="35"/>
      <c r="J6" s="35"/>
      <c r="K6" s="35"/>
      <c r="L6" s="35"/>
      <c r="M6" s="35"/>
      <c r="N6" s="35"/>
      <c r="O6" s="35"/>
      <c r="P6" s="35"/>
      <c r="Q6" s="35"/>
      <c r="R6" s="35"/>
    </row>
    <row r="7" spans="1:18" s="36" customFormat="1" ht="13.5" customHeight="1" thickBot="1">
      <c r="A7" s="34"/>
      <c r="B7" s="166"/>
      <c r="C7" s="8" t="s">
        <v>4</v>
      </c>
      <c r="D7" s="199">
        <f>LEN(E7)</f>
        <v>0</v>
      </c>
      <c r="E7" s="200"/>
      <c r="F7" s="101" t="s">
        <v>23</v>
      </c>
      <c r="G7" s="26"/>
      <c r="H7" s="173" t="s">
        <v>69</v>
      </c>
      <c r="I7" s="4">
        <f>LEN(G7)</f>
        <v>0</v>
      </c>
      <c r="J7" s="27" t="s">
        <v>161</v>
      </c>
      <c r="K7" s="27"/>
      <c r="L7" s="27" t="s">
        <v>9</v>
      </c>
      <c r="M7" s="27"/>
      <c r="N7" s="27" t="s">
        <v>16</v>
      </c>
      <c r="O7" s="27"/>
      <c r="P7" s="27" t="s">
        <v>50</v>
      </c>
      <c r="Q7" s="27"/>
      <c r="R7" s="202">
        <f ca="1">OFFSET(Intermedio!$N$1,ROWS(Intermedio!$N$1:$N1)/4+1,)</f>
      </c>
    </row>
    <row r="8" spans="1:22" s="36" customFormat="1" ht="15" customHeight="1" thickBot="1">
      <c r="A8" s="16"/>
      <c r="B8" s="166"/>
      <c r="C8" s="8" t="s">
        <v>5</v>
      </c>
      <c r="D8" s="199"/>
      <c r="E8" s="201"/>
      <c r="F8" s="101" t="s">
        <v>24</v>
      </c>
      <c r="G8" s="19"/>
      <c r="H8" s="173" t="s">
        <v>69</v>
      </c>
      <c r="I8" s="100">
        <f>LEN(G8)</f>
        <v>0</v>
      </c>
      <c r="J8" s="32">
        <f>SUM(I7:I8)</f>
        <v>0</v>
      </c>
      <c r="K8" s="6" t="s">
        <v>10</v>
      </c>
      <c r="L8" s="174">
        <f>IF((B9*Config!$G$7)/Config!$C$7&gt;Config!$C$9+(Config!$C$9*Config!$C$11),Config!$C$9+(Config!$C$9*Config!$C$11),(B9*Config!$G$7)/Config!$C$7)</f>
        <v>0</v>
      </c>
      <c r="M8" s="31"/>
      <c r="N8" s="165">
        <f>IF(OR(L8=0,J8=0),"",IF((B9*Config!$G$7)/Config!$C$7&lt;Config!$C$9+(Config!$C$9*Config!$C$11),((J8-L8)*100/L8)/100,((J8-Config!$C$9)*100/Config!$C$9)/100))</f>
      </c>
      <c r="O8" s="31"/>
      <c r="P8" s="164">
        <f>IF((L8*B9)=0,"",(J8*B9*Config!$C$4)/(B9*Config!$C$4*B9))</f>
      </c>
      <c r="Q8" s="7"/>
      <c r="R8" s="202">
        <f ca="1">OFFSET(Intermedio!$N$1,ROWS(Intermedio!$N$1:$N1)/4+1,)</f>
      </c>
      <c r="V8" s="1"/>
    </row>
    <row r="9" spans="1:19" s="36" customFormat="1" ht="13.5" thickBot="1">
      <c r="A9" s="3"/>
      <c r="B9" s="10">
        <f>(B8-B7)/Config!$C$5</f>
        <v>0</v>
      </c>
      <c r="C9" s="9" t="s">
        <v>6</v>
      </c>
      <c r="D9" s="4"/>
      <c r="E9" s="2"/>
      <c r="F9" s="5"/>
      <c r="P9" s="143" t="s">
        <v>52</v>
      </c>
      <c r="R9" s="178">
        <f ca="1">OFFSET(Intermedio!$O$1,ROWS(Intermedio!$O$1:$O1)/4+1,)</f>
      </c>
      <c r="S9" s="1"/>
    </row>
    <row r="10" spans="1:19" ht="13.5" thickBot="1">
      <c r="A10" s="30" t="s">
        <v>13</v>
      </c>
      <c r="B10" s="11"/>
      <c r="C10" s="12"/>
      <c r="D10" s="13"/>
      <c r="E10" s="14"/>
      <c r="F10" s="15"/>
      <c r="G10" s="35"/>
      <c r="H10" s="35"/>
      <c r="I10" s="35"/>
      <c r="J10" s="35"/>
      <c r="K10" s="35"/>
      <c r="L10" s="35"/>
      <c r="M10" s="35"/>
      <c r="N10" s="35"/>
      <c r="O10" s="35"/>
      <c r="P10" s="35"/>
      <c r="Q10" s="35"/>
      <c r="R10" s="35"/>
      <c r="S10" s="36"/>
    </row>
    <row r="11" spans="1:19" ht="14.25" thickBot="1">
      <c r="A11" s="34"/>
      <c r="B11" s="166"/>
      <c r="C11" s="8" t="s">
        <v>4</v>
      </c>
      <c r="D11" s="199">
        <f>LEN(E11)</f>
        <v>0</v>
      </c>
      <c r="E11" s="200"/>
      <c r="F11" s="101" t="s">
        <v>23</v>
      </c>
      <c r="G11" s="26"/>
      <c r="H11" s="173" t="s">
        <v>69</v>
      </c>
      <c r="I11" s="4">
        <f>LEN(G11)</f>
        <v>0</v>
      </c>
      <c r="J11" s="27" t="s">
        <v>161</v>
      </c>
      <c r="K11" s="27"/>
      <c r="L11" s="27" t="s">
        <v>9</v>
      </c>
      <c r="M11" s="27"/>
      <c r="N11" s="27" t="s">
        <v>16</v>
      </c>
      <c r="O11" s="27"/>
      <c r="P11" s="27" t="s">
        <v>50</v>
      </c>
      <c r="Q11" s="27"/>
      <c r="R11" s="202">
        <f ca="1">OFFSET(Intermedio!$N$1,ROWS(Intermedio!$N$1:$N5)/4+1,)</f>
      </c>
      <c r="S11" s="36"/>
    </row>
    <row r="12" spans="1:19" ht="15" thickBot="1">
      <c r="A12" s="16"/>
      <c r="B12" s="166"/>
      <c r="C12" s="8" t="s">
        <v>5</v>
      </c>
      <c r="D12" s="199"/>
      <c r="E12" s="201"/>
      <c r="F12" s="101" t="s">
        <v>24</v>
      </c>
      <c r="G12" s="19"/>
      <c r="H12" s="173" t="s">
        <v>69</v>
      </c>
      <c r="I12" s="100">
        <f>LEN(G12)</f>
        <v>0</v>
      </c>
      <c r="J12" s="32">
        <f>SUM(I11:I12)</f>
        <v>0</v>
      </c>
      <c r="K12" s="6" t="s">
        <v>10</v>
      </c>
      <c r="L12" s="174">
        <f>IF((B13*Config!$G$7)/Config!$C$7&gt;Config!$C$9+(Config!$C$9*Config!$C$11),Config!$C$9+(Config!$C$9*Config!$C$11),(B13*Config!$G$7)/Config!$C$7)</f>
        <v>0</v>
      </c>
      <c r="M12" s="31"/>
      <c r="N12" s="165">
        <f>IF(OR(L12=0,J12=0),"",IF((B13*Config!$G$7)/Config!$C$7&lt;Config!$C$9+(Config!$C$9*Config!$C$11),((J12-L12)*100/L12)/100,((J12-Config!$C$9)*100/Config!$C$9)/100))</f>
      </c>
      <c r="O12" s="31"/>
      <c r="P12" s="164">
        <f>IF((L12*B13)=0,"",(J12*B13*Config!$C$4)/(B13*Config!$C$4*B13))</f>
      </c>
      <c r="Q12" s="7"/>
      <c r="R12" s="202">
        <f ca="1">OFFSET(Intermedio!$N$1,ROWS(Intermedio!$N$1:$N5)/4+1,)</f>
      </c>
      <c r="S12" s="36"/>
    </row>
    <row r="13" spans="1:18" ht="13.5" thickBot="1">
      <c r="A13" s="3"/>
      <c r="B13" s="10">
        <f>(B12-B11)/Config!$C$5</f>
        <v>0</v>
      </c>
      <c r="C13" s="9" t="s">
        <v>6</v>
      </c>
      <c r="D13" s="4"/>
      <c r="E13" s="2"/>
      <c r="F13" s="5"/>
      <c r="G13" s="36"/>
      <c r="H13" s="36"/>
      <c r="I13" s="36"/>
      <c r="J13" s="36"/>
      <c r="K13" s="36"/>
      <c r="L13" s="36"/>
      <c r="M13" s="36"/>
      <c r="N13" s="36"/>
      <c r="O13" s="36"/>
      <c r="P13" s="143" t="s">
        <v>52</v>
      </c>
      <c r="Q13" s="36"/>
      <c r="R13" s="178">
        <f ca="1">OFFSET(Intermedio!$O$1,ROWS(Intermedio!$O$1:$O5)/4+1,)</f>
      </c>
    </row>
    <row r="14" spans="1:18" ht="13.5" thickBot="1">
      <c r="A14" s="30" t="s">
        <v>14</v>
      </c>
      <c r="B14" s="11"/>
      <c r="C14" s="12"/>
      <c r="D14" s="13"/>
      <c r="E14" s="14"/>
      <c r="F14" s="15"/>
      <c r="G14" s="35"/>
      <c r="H14" s="35"/>
      <c r="I14" s="35"/>
      <c r="J14" s="35"/>
      <c r="K14" s="35"/>
      <c r="L14" s="35"/>
      <c r="M14" s="35"/>
      <c r="N14" s="35"/>
      <c r="O14" s="35"/>
      <c r="P14" s="35"/>
      <c r="Q14" s="35"/>
      <c r="R14" s="35"/>
    </row>
    <row r="15" spans="1:18" ht="14.25" thickBot="1">
      <c r="A15" s="34"/>
      <c r="B15" s="166"/>
      <c r="C15" s="8" t="s">
        <v>4</v>
      </c>
      <c r="D15" s="199">
        <f>LEN(E15)</f>
        <v>0</v>
      </c>
      <c r="E15" s="200"/>
      <c r="F15" s="101" t="s">
        <v>23</v>
      </c>
      <c r="G15" s="26"/>
      <c r="H15" s="173" t="s">
        <v>69</v>
      </c>
      <c r="I15" s="4">
        <f>LEN(G15)</f>
        <v>0</v>
      </c>
      <c r="J15" s="27" t="s">
        <v>161</v>
      </c>
      <c r="K15" s="27"/>
      <c r="L15" s="27" t="s">
        <v>9</v>
      </c>
      <c r="M15" s="27"/>
      <c r="N15" s="27" t="s">
        <v>16</v>
      </c>
      <c r="O15" s="27"/>
      <c r="P15" s="27" t="s">
        <v>50</v>
      </c>
      <c r="Q15" s="27"/>
      <c r="R15" s="202">
        <f ca="1">OFFSET(Intermedio!$N$1,ROWS(Intermedio!$N$1:$N9)/4+1,)</f>
      </c>
    </row>
    <row r="16" spans="1:18" ht="15" thickBot="1">
      <c r="A16" s="16"/>
      <c r="B16" s="166"/>
      <c r="C16" s="8" t="s">
        <v>5</v>
      </c>
      <c r="D16" s="199"/>
      <c r="E16" s="201"/>
      <c r="F16" s="101" t="s">
        <v>24</v>
      </c>
      <c r="G16" s="19"/>
      <c r="H16" s="173" t="s">
        <v>69</v>
      </c>
      <c r="I16" s="100">
        <f>LEN(G16)</f>
        <v>0</v>
      </c>
      <c r="J16" s="32">
        <f>SUM(I15:I16)</f>
        <v>0</v>
      </c>
      <c r="K16" s="6" t="s">
        <v>10</v>
      </c>
      <c r="L16" s="174">
        <f>IF((B17*Config!$G$7)/Config!$C$7&gt;Config!$C$9+(Config!$C$9*Config!$C$11),Config!$C$9+(Config!$C$9*Config!$C$11),(B17*Config!$G$7)/Config!$C$7)</f>
        <v>0</v>
      </c>
      <c r="M16" s="31"/>
      <c r="N16" s="165">
        <f>IF(OR(L16=0,J16=0),"",IF((B17*Config!$G$7)/Config!$C$7&lt;Config!$C$9+(Config!$C$9*Config!$C$11),((J16-L16)*100/L16)/100,((J16-Config!$C$9)*100/Config!$C$9)/100))</f>
      </c>
      <c r="O16" s="31"/>
      <c r="P16" s="164">
        <f>IF((L16*B17)=0,"",(J16*B17*Config!$C$4)/(B17*Config!$C$4*B17))</f>
      </c>
      <c r="Q16" s="7"/>
      <c r="R16" s="202">
        <f ca="1">OFFSET(Intermedio!$N$1,ROWS(Intermedio!$N$1:$N9)/4+1,)</f>
      </c>
    </row>
    <row r="17" spans="1:18" ht="13.5" thickBot="1">
      <c r="A17" s="3"/>
      <c r="B17" s="10">
        <f>(B16-B15)/Config!$C$5</f>
        <v>0</v>
      </c>
      <c r="C17" s="9" t="s">
        <v>6</v>
      </c>
      <c r="D17" s="4"/>
      <c r="E17" s="2"/>
      <c r="F17" s="5"/>
      <c r="G17" s="36"/>
      <c r="H17" s="36"/>
      <c r="I17" s="36"/>
      <c r="J17" s="36"/>
      <c r="K17" s="36"/>
      <c r="L17" s="36"/>
      <c r="M17" s="36"/>
      <c r="N17" s="36"/>
      <c r="O17" s="36"/>
      <c r="P17" s="143" t="s">
        <v>52</v>
      </c>
      <c r="Q17" s="36"/>
      <c r="R17" s="178">
        <f ca="1">OFFSET(Intermedio!$O$1,ROWS(Intermedio!$O$1:$O9)/4+1,)</f>
      </c>
    </row>
    <row r="18" spans="1:18" ht="13.5" thickBot="1">
      <c r="A18" s="30" t="s">
        <v>34</v>
      </c>
      <c r="B18" s="11"/>
      <c r="C18" s="12"/>
      <c r="D18" s="13"/>
      <c r="E18" s="14"/>
      <c r="F18" s="15"/>
      <c r="G18" s="35"/>
      <c r="H18" s="35"/>
      <c r="I18" s="35"/>
      <c r="J18" s="35"/>
      <c r="K18" s="35"/>
      <c r="L18" s="35"/>
      <c r="M18" s="35"/>
      <c r="N18" s="35"/>
      <c r="O18" s="35"/>
      <c r="P18" s="35"/>
      <c r="Q18" s="35"/>
      <c r="R18" s="35"/>
    </row>
    <row r="19" spans="1:18" ht="14.25" thickBot="1">
      <c r="A19" s="34"/>
      <c r="B19" s="166"/>
      <c r="C19" s="8" t="s">
        <v>4</v>
      </c>
      <c r="D19" s="199">
        <f>LEN(E19)</f>
        <v>0</v>
      </c>
      <c r="E19" s="200"/>
      <c r="F19" s="101" t="s">
        <v>23</v>
      </c>
      <c r="G19" s="26"/>
      <c r="H19" s="173" t="s">
        <v>69</v>
      </c>
      <c r="I19" s="4">
        <f>LEN(G19)</f>
        <v>0</v>
      </c>
      <c r="J19" s="27" t="s">
        <v>161</v>
      </c>
      <c r="K19" s="27"/>
      <c r="L19" s="27" t="s">
        <v>9</v>
      </c>
      <c r="M19" s="27"/>
      <c r="N19" s="27" t="s">
        <v>16</v>
      </c>
      <c r="O19" s="27"/>
      <c r="P19" s="27" t="s">
        <v>50</v>
      </c>
      <c r="Q19" s="27"/>
      <c r="R19" s="202">
        <f ca="1">OFFSET(Intermedio!$N$1,ROWS(Intermedio!$N$1:$N13)/4+1,)</f>
      </c>
    </row>
    <row r="20" spans="1:18" ht="15" thickBot="1">
      <c r="A20" s="16"/>
      <c r="B20" s="166"/>
      <c r="C20" s="8" t="s">
        <v>5</v>
      </c>
      <c r="D20" s="199"/>
      <c r="E20" s="201"/>
      <c r="F20" s="101" t="s">
        <v>24</v>
      </c>
      <c r="G20" s="19"/>
      <c r="H20" s="173" t="s">
        <v>69</v>
      </c>
      <c r="I20" s="100">
        <f>LEN(G20)</f>
        <v>0</v>
      </c>
      <c r="J20" s="32">
        <f>SUM(I19:I20)</f>
        <v>0</v>
      </c>
      <c r="K20" s="6" t="s">
        <v>10</v>
      </c>
      <c r="L20" s="174">
        <f>IF((B21*Config!$G$7)/Config!$C$7&gt;Config!$C$9+(Config!$C$9*Config!$C$11),Config!$C$9+(Config!$C$9*Config!$C$11),(B21*Config!$G$7)/Config!$C$7)</f>
        <v>0</v>
      </c>
      <c r="M20" s="31"/>
      <c r="N20" s="165">
        <f>IF(OR(L20=0,J20=0),"",IF((B21*Config!$G$7)/Config!$C$7&lt;Config!$C$9+(Config!$C$9*Config!$C$11),((J20-L20)*100/L20)/100,((J20-Config!$C$9)*100/Config!$C$9)/100))</f>
      </c>
      <c r="O20" s="31"/>
      <c r="P20" s="164">
        <f>IF((L20*B21)=0,"",(J20*B21*Config!$C$4)/(B21*Config!$C$4*B21))</f>
      </c>
      <c r="Q20" s="7"/>
      <c r="R20" s="202">
        <f ca="1">OFFSET(Intermedio!$N$1,ROWS(Intermedio!$N$1:$N13)/4+1,)</f>
      </c>
    </row>
    <row r="21" spans="1:18" ht="13.5" thickBot="1">
      <c r="A21" s="3"/>
      <c r="B21" s="10">
        <f>(B20-B19)/Config!$C$5</f>
        <v>0</v>
      </c>
      <c r="C21" s="9" t="s">
        <v>6</v>
      </c>
      <c r="D21" s="4"/>
      <c r="E21" s="2"/>
      <c r="F21" s="5"/>
      <c r="G21" s="36"/>
      <c r="H21" s="36"/>
      <c r="I21" s="36"/>
      <c r="J21" s="36"/>
      <c r="K21" s="36"/>
      <c r="L21" s="36"/>
      <c r="M21" s="36"/>
      <c r="N21" s="36"/>
      <c r="O21" s="36"/>
      <c r="P21" s="143" t="s">
        <v>52</v>
      </c>
      <c r="Q21" s="36"/>
      <c r="R21" s="178">
        <f ca="1">OFFSET(Intermedio!$O$1,ROWS(Intermedio!$O$1:$O13)/4+1,)</f>
      </c>
    </row>
    <row r="22" spans="1:18" ht="13.5" thickBot="1">
      <c r="A22" s="30" t="s">
        <v>35</v>
      </c>
      <c r="B22" s="11"/>
      <c r="C22" s="12"/>
      <c r="D22" s="13"/>
      <c r="E22" s="14"/>
      <c r="F22" s="15"/>
      <c r="G22" s="35"/>
      <c r="H22" s="35"/>
      <c r="I22" s="35"/>
      <c r="J22" s="35"/>
      <c r="K22" s="35"/>
      <c r="L22" s="35"/>
      <c r="M22" s="35"/>
      <c r="N22" s="35"/>
      <c r="O22" s="35"/>
      <c r="P22" s="35"/>
      <c r="Q22" s="35"/>
      <c r="R22" s="35"/>
    </row>
    <row r="23" spans="1:18" ht="13.5" customHeight="1" thickBot="1">
      <c r="A23" s="34"/>
      <c r="B23" s="166"/>
      <c r="C23" s="8" t="s">
        <v>4</v>
      </c>
      <c r="D23" s="199">
        <f>LEN(E23)</f>
        <v>0</v>
      </c>
      <c r="E23" s="200"/>
      <c r="F23" s="101" t="s">
        <v>23</v>
      </c>
      <c r="G23" s="26"/>
      <c r="H23" s="173" t="s">
        <v>69</v>
      </c>
      <c r="I23" s="4">
        <f>LEN(G23)</f>
        <v>0</v>
      </c>
      <c r="J23" s="27" t="s">
        <v>161</v>
      </c>
      <c r="K23" s="27"/>
      <c r="L23" s="27" t="s">
        <v>9</v>
      </c>
      <c r="M23" s="27"/>
      <c r="N23" s="27" t="s">
        <v>16</v>
      </c>
      <c r="O23" s="27"/>
      <c r="P23" s="27" t="s">
        <v>50</v>
      </c>
      <c r="Q23" s="27"/>
      <c r="R23" s="202">
        <f ca="1">OFFSET(Intermedio!$N$1,ROWS(Intermedio!$N$1:$N17)/4+1,)</f>
      </c>
    </row>
    <row r="24" spans="1:18" ht="15" customHeight="1" thickBot="1">
      <c r="A24" s="16"/>
      <c r="B24" s="166"/>
      <c r="C24" s="8" t="s">
        <v>5</v>
      </c>
      <c r="D24" s="199"/>
      <c r="E24" s="201"/>
      <c r="F24" s="101" t="s">
        <v>24</v>
      </c>
      <c r="G24" s="19"/>
      <c r="H24" s="173" t="s">
        <v>69</v>
      </c>
      <c r="I24" s="100">
        <f>LEN(G24)</f>
        <v>0</v>
      </c>
      <c r="J24" s="32">
        <f>SUM(I23:I24)</f>
        <v>0</v>
      </c>
      <c r="K24" s="6" t="s">
        <v>10</v>
      </c>
      <c r="L24" s="174">
        <f>IF((B25*Config!$G$7)/Config!$C$7&gt;Config!$C$9+(Config!$C$9*Config!$C$11),Config!$C$9+(Config!$C$9*Config!$C$11),(B25*Config!$G$7)/Config!$C$7)</f>
        <v>0</v>
      </c>
      <c r="M24" s="31"/>
      <c r="N24" s="165">
        <f>IF(OR(L24=0,J24=0),"",IF((B25*Config!$G$7)/Config!$C$7&lt;Config!$C$9+(Config!$C$9*Config!$C$11),((J24-L24)*100/L24)/100,((J24-Config!$C$9)*100/Config!$C$9)/100))</f>
      </c>
      <c r="O24" s="31"/>
      <c r="P24" s="164">
        <f>IF((L24*B25)=0,"",(J24*B25*Config!$C$4)/(B25*Config!$C$4*B25))</f>
      </c>
      <c r="Q24" s="7"/>
      <c r="R24" s="202">
        <f ca="1">OFFSET(Intermedio!$N$1,ROWS(Intermedio!$N$1:$N17)/4+1,)</f>
      </c>
    </row>
    <row r="25" spans="1:18" ht="13.5" thickBot="1">
      <c r="A25" s="3"/>
      <c r="B25" s="10">
        <f>(B24-B23)/Config!$C$5</f>
        <v>0</v>
      </c>
      <c r="C25" s="9" t="s">
        <v>6</v>
      </c>
      <c r="D25" s="4"/>
      <c r="E25" s="2"/>
      <c r="F25" s="5"/>
      <c r="G25" s="36"/>
      <c r="H25" s="36"/>
      <c r="I25" s="36"/>
      <c r="J25" s="36"/>
      <c r="K25" s="36"/>
      <c r="L25" s="36"/>
      <c r="M25" s="36"/>
      <c r="N25" s="36"/>
      <c r="O25" s="36"/>
      <c r="P25" s="143" t="s">
        <v>52</v>
      </c>
      <c r="Q25" s="36"/>
      <c r="R25" s="178">
        <f ca="1">OFFSET(Intermedio!$O$1,ROWS(Intermedio!$O$1:$O17)/4+1,)</f>
      </c>
    </row>
    <row r="26" spans="1:18" ht="13.5" thickBot="1">
      <c r="A26" s="30" t="s">
        <v>15</v>
      </c>
      <c r="B26" s="11"/>
      <c r="C26" s="12"/>
      <c r="D26" s="13"/>
      <c r="E26" s="14"/>
      <c r="F26" s="15"/>
      <c r="G26" s="35"/>
      <c r="H26" s="35"/>
      <c r="I26" s="35"/>
      <c r="J26" s="35"/>
      <c r="K26" s="35"/>
      <c r="L26" s="35"/>
      <c r="M26" s="35"/>
      <c r="N26" s="35"/>
      <c r="O26" s="35"/>
      <c r="P26" s="35"/>
      <c r="Q26" s="35"/>
      <c r="R26" s="35"/>
    </row>
    <row r="27" spans="1:18" ht="14.25" thickBot="1">
      <c r="A27" s="34"/>
      <c r="B27" s="166"/>
      <c r="C27" s="8" t="s">
        <v>4</v>
      </c>
      <c r="D27" s="199">
        <f>LEN(E27)</f>
        <v>0</v>
      </c>
      <c r="E27" s="200"/>
      <c r="F27" s="101" t="s">
        <v>23</v>
      </c>
      <c r="G27" s="26"/>
      <c r="H27" s="173" t="s">
        <v>69</v>
      </c>
      <c r="I27" s="4">
        <f>LEN(G27)</f>
        <v>0</v>
      </c>
      <c r="J27" s="27" t="s">
        <v>161</v>
      </c>
      <c r="K27" s="27"/>
      <c r="L27" s="27" t="s">
        <v>9</v>
      </c>
      <c r="M27" s="27"/>
      <c r="N27" s="27" t="s">
        <v>16</v>
      </c>
      <c r="O27" s="27"/>
      <c r="P27" s="27" t="s">
        <v>50</v>
      </c>
      <c r="Q27" s="27"/>
      <c r="R27" s="202">
        <f ca="1">OFFSET(Intermedio!$N$1,ROWS(Intermedio!$N$1:$N21)/4+1,)</f>
      </c>
    </row>
    <row r="28" spans="1:18" ht="15" thickBot="1">
      <c r="A28" s="16"/>
      <c r="B28" s="166"/>
      <c r="C28" s="8" t="s">
        <v>5</v>
      </c>
      <c r="D28" s="199"/>
      <c r="E28" s="201"/>
      <c r="F28" s="101" t="s">
        <v>24</v>
      </c>
      <c r="G28" s="19"/>
      <c r="H28" s="173" t="s">
        <v>69</v>
      </c>
      <c r="I28" s="100">
        <f>LEN(G28)</f>
        <v>0</v>
      </c>
      <c r="J28" s="32">
        <f>SUM(I27:I28)</f>
        <v>0</v>
      </c>
      <c r="K28" s="6" t="s">
        <v>10</v>
      </c>
      <c r="L28" s="174">
        <f>IF((B29*Config!$G$7)/Config!$C$7&gt;Config!$C$9+(Config!$C$9*Config!$C$11),Config!$C$9+(Config!$C$9*Config!$C$11),(B29*Config!$G$7)/Config!$C$7)</f>
        <v>0</v>
      </c>
      <c r="M28" s="31"/>
      <c r="N28" s="165">
        <f>IF(OR(L28=0,J28=0),"",IF((B29*Config!$G$7)/Config!$C$7&lt;Config!$C$9+(Config!$C$9*Config!$C$11),((J28-L28)*100/L28)/100,((J28-Config!$C$9)*100/Config!$C$9)/100))</f>
      </c>
      <c r="O28" s="31"/>
      <c r="P28" s="164">
        <f>IF((L28*B29)=0,"",(J28*B29*Config!$C$4)/(B29*Config!$C$4*B29))</f>
      </c>
      <c r="Q28" s="7"/>
      <c r="R28" s="202">
        <f ca="1">OFFSET(Intermedio!$N$1,ROWS(Intermedio!$N$1:$N21)/4+1,)</f>
      </c>
    </row>
    <row r="29" spans="1:18" ht="13.5" thickBot="1">
      <c r="A29" s="3"/>
      <c r="B29" s="10">
        <f>(B28-B27)/Config!$C$5</f>
        <v>0</v>
      </c>
      <c r="C29" s="9" t="s">
        <v>6</v>
      </c>
      <c r="D29" s="4"/>
      <c r="E29" s="2"/>
      <c r="F29" s="5"/>
      <c r="G29" s="36"/>
      <c r="H29" s="36"/>
      <c r="I29" s="36"/>
      <c r="J29" s="36"/>
      <c r="K29" s="36"/>
      <c r="L29" s="36"/>
      <c r="M29" s="36"/>
      <c r="N29" s="36"/>
      <c r="O29" s="36"/>
      <c r="P29" s="143" t="s">
        <v>52</v>
      </c>
      <c r="Q29" s="36"/>
      <c r="R29" s="178">
        <f ca="1">OFFSET(Intermedio!$O$1,ROWS(Intermedio!$O$1:$O21)/4+1,)</f>
      </c>
    </row>
    <row r="30" spans="1:18" ht="13.5" thickBot="1">
      <c r="A30" s="30" t="s">
        <v>38</v>
      </c>
      <c r="B30" s="11"/>
      <c r="C30" s="12"/>
      <c r="D30" s="13"/>
      <c r="E30" s="14"/>
      <c r="F30" s="15"/>
      <c r="G30" s="35"/>
      <c r="H30" s="35"/>
      <c r="I30" s="35"/>
      <c r="J30" s="35"/>
      <c r="K30" s="35"/>
      <c r="L30" s="35"/>
      <c r="M30" s="35"/>
      <c r="N30" s="35"/>
      <c r="O30" s="35"/>
      <c r="P30" s="35"/>
      <c r="Q30" s="35"/>
      <c r="R30" s="35"/>
    </row>
    <row r="31" spans="1:18" ht="14.25" thickBot="1">
      <c r="A31" s="34"/>
      <c r="B31" s="166"/>
      <c r="C31" s="8" t="s">
        <v>4</v>
      </c>
      <c r="D31" s="199">
        <f>LEN(E31)</f>
        <v>0</v>
      </c>
      <c r="E31" s="200"/>
      <c r="F31" s="101" t="s">
        <v>23</v>
      </c>
      <c r="G31" s="26"/>
      <c r="H31" s="173" t="s">
        <v>69</v>
      </c>
      <c r="I31" s="4">
        <f>LEN(G31)</f>
        <v>0</v>
      </c>
      <c r="J31" s="27" t="s">
        <v>161</v>
      </c>
      <c r="K31" s="27"/>
      <c r="L31" s="27" t="s">
        <v>9</v>
      </c>
      <c r="M31" s="27"/>
      <c r="N31" s="27" t="s">
        <v>16</v>
      </c>
      <c r="O31" s="27"/>
      <c r="P31" s="27" t="s">
        <v>50</v>
      </c>
      <c r="Q31" s="27"/>
      <c r="R31" s="202">
        <f ca="1">OFFSET(Intermedio!$N$1,ROWS(Intermedio!$N$1:$N25)/4+1,)</f>
      </c>
    </row>
    <row r="32" spans="1:18" ht="15" thickBot="1">
      <c r="A32" s="16"/>
      <c r="B32" s="166"/>
      <c r="C32" s="8" t="s">
        <v>5</v>
      </c>
      <c r="D32" s="199"/>
      <c r="E32" s="201"/>
      <c r="F32" s="101" t="s">
        <v>24</v>
      </c>
      <c r="G32" s="19"/>
      <c r="H32" s="173" t="s">
        <v>69</v>
      </c>
      <c r="I32" s="100">
        <f>LEN(G32)</f>
        <v>0</v>
      </c>
      <c r="J32" s="32">
        <f>SUM(I31:I32)</f>
        <v>0</v>
      </c>
      <c r="K32" s="6" t="s">
        <v>10</v>
      </c>
      <c r="L32" s="174">
        <f>IF((B33*Config!$G$7)/Config!$C$7&gt;Config!$C$9+(Config!$C$9*Config!$C$11),Config!$C$9+(Config!$C$9*Config!$C$11),(B33*Config!$G$7)/Config!$C$7)</f>
        <v>0</v>
      </c>
      <c r="M32" s="31"/>
      <c r="N32" s="165">
        <f>IF(OR(L32=0,J32=0),"",IF((B33*Config!$G$7)/Config!$C$7&lt;Config!$C$9+(Config!$C$9*Config!$C$11),((J32-L32)*100/L32)/100,((J32-Config!$C$9)*100/Config!$C$9)/100))</f>
      </c>
      <c r="O32" s="31"/>
      <c r="P32" s="164">
        <f>IF((L32*B33)=0,"",(J32*B33*Config!$C$4)/(B33*Config!$C$4*B33))</f>
      </c>
      <c r="Q32" s="7"/>
      <c r="R32" s="202">
        <f ca="1">OFFSET(Intermedio!$N$1,ROWS(Intermedio!$N$1:$N25)/4+1,)</f>
      </c>
    </row>
    <row r="33" spans="1:18" ht="13.5" thickBot="1">
      <c r="A33" s="3"/>
      <c r="B33" s="10">
        <f>(B32-B31)/Config!$C$5</f>
        <v>0</v>
      </c>
      <c r="C33" s="9" t="s">
        <v>6</v>
      </c>
      <c r="D33" s="4"/>
      <c r="E33" s="2"/>
      <c r="F33" s="5"/>
      <c r="G33" s="36"/>
      <c r="H33" s="36"/>
      <c r="I33" s="36"/>
      <c r="J33" s="36"/>
      <c r="K33" s="36"/>
      <c r="L33" s="36"/>
      <c r="M33" s="36"/>
      <c r="N33" s="36"/>
      <c r="O33" s="36"/>
      <c r="P33" s="143" t="s">
        <v>52</v>
      </c>
      <c r="Q33" s="36"/>
      <c r="R33" s="178">
        <f ca="1">OFFSET(Intermedio!$O$1,ROWS(Intermedio!$O$1:$O25)/4+1,)</f>
      </c>
    </row>
    <row r="34" spans="1:18" ht="13.5" thickBot="1">
      <c r="A34" s="30" t="s">
        <v>39</v>
      </c>
      <c r="B34" s="11"/>
      <c r="C34" s="12"/>
      <c r="D34" s="13"/>
      <c r="E34" s="14"/>
      <c r="F34" s="15"/>
      <c r="G34" s="35"/>
      <c r="H34" s="35"/>
      <c r="I34" s="35"/>
      <c r="J34" s="35"/>
      <c r="K34" s="35"/>
      <c r="L34" s="35"/>
      <c r="M34" s="35"/>
      <c r="N34" s="35"/>
      <c r="O34" s="35"/>
      <c r="P34" s="35"/>
      <c r="Q34" s="35"/>
      <c r="R34" s="35"/>
    </row>
    <row r="35" spans="1:18" ht="14.25" thickBot="1">
      <c r="A35" s="34"/>
      <c r="B35" s="166"/>
      <c r="C35" s="8" t="s">
        <v>4</v>
      </c>
      <c r="D35" s="199">
        <f>LEN(E35)</f>
        <v>0</v>
      </c>
      <c r="E35" s="200"/>
      <c r="F35" s="101" t="s">
        <v>23</v>
      </c>
      <c r="G35" s="26"/>
      <c r="H35" s="173" t="s">
        <v>69</v>
      </c>
      <c r="I35" s="4">
        <f>LEN(G35)</f>
        <v>0</v>
      </c>
      <c r="J35" s="27" t="s">
        <v>161</v>
      </c>
      <c r="K35" s="27"/>
      <c r="L35" s="27" t="s">
        <v>9</v>
      </c>
      <c r="M35" s="27"/>
      <c r="N35" s="27" t="s">
        <v>16</v>
      </c>
      <c r="O35" s="27"/>
      <c r="P35" s="27" t="s">
        <v>50</v>
      </c>
      <c r="Q35" s="27"/>
      <c r="R35" s="202">
        <f ca="1">OFFSET(Intermedio!$N$1,ROWS(Intermedio!$N$1:$N29)/4+1,)</f>
      </c>
    </row>
    <row r="36" spans="1:18" ht="15" thickBot="1">
      <c r="A36" s="16"/>
      <c r="B36" s="166"/>
      <c r="C36" s="8" t="s">
        <v>5</v>
      </c>
      <c r="D36" s="199"/>
      <c r="E36" s="201"/>
      <c r="F36" s="101" t="s">
        <v>24</v>
      </c>
      <c r="G36" s="19"/>
      <c r="H36" s="173" t="s">
        <v>69</v>
      </c>
      <c r="I36" s="100">
        <f>LEN(G36)</f>
        <v>0</v>
      </c>
      <c r="J36" s="32">
        <f>SUM(I35:I36)</f>
        <v>0</v>
      </c>
      <c r="K36" s="6" t="s">
        <v>10</v>
      </c>
      <c r="L36" s="174">
        <f>IF((B37*Config!$G$7)/Config!$C$7&gt;Config!$C$9+(Config!$C$9*Config!$C$11),Config!$C$9+(Config!$C$9*Config!$C$11),(B37*Config!$G$7)/Config!$C$7)</f>
        <v>0</v>
      </c>
      <c r="M36" s="31"/>
      <c r="N36" s="165">
        <f>IF(OR(L36=0,J36=0),"",IF((B37*Config!$G$7)/Config!$C$7&lt;Config!$C$9+(Config!$C$9*Config!$C$11),((J36-L36)*100/L36)/100,((J36-Config!$C$9)*100/Config!$C$9)/100))</f>
      </c>
      <c r="O36" s="31"/>
      <c r="P36" s="164">
        <f>IF((L36*B37)=0,"",(J36*B37*Config!$C$4)/(B37*Config!$C$4*B37))</f>
      </c>
      <c r="Q36" s="7"/>
      <c r="R36" s="202">
        <f ca="1">OFFSET(Intermedio!$N$1,ROWS(Intermedio!$N$1:$N29)/4+1,)</f>
      </c>
    </row>
    <row r="37" spans="1:18" ht="13.5" thickBot="1">
      <c r="A37" s="3"/>
      <c r="B37" s="10">
        <f>(B36-B35)/Config!$C$5</f>
        <v>0</v>
      </c>
      <c r="C37" s="9" t="s">
        <v>6</v>
      </c>
      <c r="D37" s="4"/>
      <c r="E37" s="2"/>
      <c r="F37" s="5"/>
      <c r="G37" s="36"/>
      <c r="H37" s="36"/>
      <c r="I37" s="36"/>
      <c r="J37" s="36"/>
      <c r="K37" s="36"/>
      <c r="L37" s="36"/>
      <c r="M37" s="36"/>
      <c r="N37" s="36"/>
      <c r="O37" s="36"/>
      <c r="P37" s="143" t="s">
        <v>52</v>
      </c>
      <c r="Q37" s="36"/>
      <c r="R37" s="178">
        <f ca="1">OFFSET(Intermedio!$O$1,ROWS(Intermedio!$O$1:$O29)/4+1,)</f>
      </c>
    </row>
    <row r="38" spans="1:18" ht="13.5" thickBot="1">
      <c r="A38" s="30" t="s">
        <v>66</v>
      </c>
      <c r="B38" s="11"/>
      <c r="C38" s="12"/>
      <c r="D38" s="13"/>
      <c r="E38" s="14"/>
      <c r="F38" s="15"/>
      <c r="G38" s="35"/>
      <c r="H38" s="35"/>
      <c r="I38" s="35"/>
      <c r="J38" s="35"/>
      <c r="K38" s="35"/>
      <c r="L38" s="35"/>
      <c r="M38" s="35"/>
      <c r="N38" s="35"/>
      <c r="O38" s="35"/>
      <c r="P38" s="35"/>
      <c r="Q38" s="35"/>
      <c r="R38" s="35"/>
    </row>
    <row r="39" spans="1:18" ht="14.25" thickBot="1">
      <c r="A39" s="34"/>
      <c r="B39" s="166"/>
      <c r="C39" s="8" t="s">
        <v>4</v>
      </c>
      <c r="D39" s="199">
        <f>LEN(E39)</f>
        <v>0</v>
      </c>
      <c r="E39" s="200"/>
      <c r="F39" s="101" t="s">
        <v>23</v>
      </c>
      <c r="G39" s="26"/>
      <c r="H39" s="173" t="s">
        <v>69</v>
      </c>
      <c r="I39" s="4">
        <f>LEN(G39)</f>
        <v>0</v>
      </c>
      <c r="J39" s="27" t="s">
        <v>161</v>
      </c>
      <c r="K39" s="27"/>
      <c r="L39" s="27" t="s">
        <v>9</v>
      </c>
      <c r="M39" s="27"/>
      <c r="N39" s="27" t="s">
        <v>16</v>
      </c>
      <c r="O39" s="27"/>
      <c r="P39" s="27" t="s">
        <v>50</v>
      </c>
      <c r="Q39" s="27"/>
      <c r="R39" s="202">
        <f ca="1">OFFSET(Intermedio!$N$1,ROWS(Intermedio!$N$1:$N33)/4+1,)</f>
      </c>
    </row>
    <row r="40" spans="1:18" ht="15" thickBot="1">
      <c r="A40" s="16"/>
      <c r="B40" s="166"/>
      <c r="C40" s="8" t="s">
        <v>5</v>
      </c>
      <c r="D40" s="199"/>
      <c r="E40" s="201"/>
      <c r="F40" s="101" t="s">
        <v>24</v>
      </c>
      <c r="G40" s="19"/>
      <c r="H40" s="173" t="s">
        <v>69</v>
      </c>
      <c r="I40" s="100">
        <f>LEN(G40)</f>
        <v>0</v>
      </c>
      <c r="J40" s="32">
        <f>SUM(I39:I40)</f>
        <v>0</v>
      </c>
      <c r="K40" s="6" t="s">
        <v>10</v>
      </c>
      <c r="L40" s="174">
        <f>IF((B41*Config!$G$7)/Config!$C$7&gt;Config!$C$9+(Config!$C$9*Config!$C$11),Config!$C$9+(Config!$C$9*Config!$C$11),(B41*Config!$G$7)/Config!$C$7)</f>
        <v>0</v>
      </c>
      <c r="M40" s="31"/>
      <c r="N40" s="165">
        <f>IF(OR(L40=0,J40=0),"",IF((B41*Config!$G$7)/Config!$C$7&lt;Config!$C$9+(Config!$C$9*Config!$C$11),((J40-L40)*100/L40)/100,((J40-Config!$C$9)*100/Config!$C$9)/100))</f>
      </c>
      <c r="O40" s="31"/>
      <c r="P40" s="164">
        <f>IF((L40*B41)=0,"",(J40*B41*Config!$C$4)/(B41*Config!$C$4*B41))</f>
      </c>
      <c r="Q40" s="7"/>
      <c r="R40" s="202">
        <f ca="1">OFFSET(Intermedio!$N$1,ROWS(Intermedio!$N$1:$N33)/4+1,)</f>
      </c>
    </row>
    <row r="41" spans="1:18" ht="13.5" thickBot="1">
      <c r="A41" s="3"/>
      <c r="B41" s="10">
        <f>(B40-B39)/Config!$C$5</f>
        <v>0</v>
      </c>
      <c r="C41" s="9" t="s">
        <v>6</v>
      </c>
      <c r="D41" s="4"/>
      <c r="E41" s="2"/>
      <c r="F41" s="5"/>
      <c r="G41" s="36"/>
      <c r="H41" s="36"/>
      <c r="I41" s="36"/>
      <c r="J41" s="36"/>
      <c r="K41" s="36"/>
      <c r="L41" s="36"/>
      <c r="M41" s="36"/>
      <c r="N41" s="36"/>
      <c r="O41" s="36"/>
      <c r="P41" s="143" t="s">
        <v>52</v>
      </c>
      <c r="Q41" s="36"/>
      <c r="R41" s="178">
        <f ca="1">OFFSET(Intermedio!$O$1,ROWS(Intermedio!$O$1:$O33)/4+1,)</f>
      </c>
    </row>
    <row r="42" spans="1:18" ht="13.5" thickBot="1">
      <c r="A42" s="30" t="s">
        <v>67</v>
      </c>
      <c r="B42" s="11"/>
      <c r="C42" s="12"/>
      <c r="D42" s="13"/>
      <c r="E42" s="14"/>
      <c r="F42" s="15"/>
      <c r="G42" s="35"/>
      <c r="H42" s="35"/>
      <c r="I42" s="35"/>
      <c r="J42" s="35"/>
      <c r="K42" s="35"/>
      <c r="L42" s="35"/>
      <c r="M42" s="35"/>
      <c r="N42" s="35"/>
      <c r="O42" s="35"/>
      <c r="P42" s="35"/>
      <c r="Q42" s="35"/>
      <c r="R42" s="35"/>
    </row>
    <row r="43" spans="1:18" ht="14.25" thickBot="1">
      <c r="A43" s="34"/>
      <c r="B43" s="166"/>
      <c r="C43" s="8" t="s">
        <v>4</v>
      </c>
      <c r="D43" s="199">
        <f>LEN(E43)</f>
        <v>0</v>
      </c>
      <c r="E43" s="200"/>
      <c r="F43" s="101" t="s">
        <v>23</v>
      </c>
      <c r="G43" s="26"/>
      <c r="H43" s="173" t="s">
        <v>69</v>
      </c>
      <c r="I43" s="4">
        <f>LEN(G43)</f>
        <v>0</v>
      </c>
      <c r="J43" s="27" t="s">
        <v>161</v>
      </c>
      <c r="K43" s="27"/>
      <c r="L43" s="27" t="s">
        <v>9</v>
      </c>
      <c r="M43" s="27"/>
      <c r="N43" s="27" t="s">
        <v>16</v>
      </c>
      <c r="O43" s="27"/>
      <c r="P43" s="27" t="s">
        <v>50</v>
      </c>
      <c r="Q43" s="27"/>
      <c r="R43" s="202">
        <f ca="1">OFFSET(Intermedio!$N$1,ROWS(Intermedio!$N$1:$N37)/4+1,)</f>
      </c>
    </row>
    <row r="44" spans="1:18" ht="15" thickBot="1">
      <c r="A44" s="16"/>
      <c r="B44" s="166"/>
      <c r="C44" s="8" t="s">
        <v>5</v>
      </c>
      <c r="D44" s="199"/>
      <c r="E44" s="201"/>
      <c r="F44" s="101" t="s">
        <v>24</v>
      </c>
      <c r="G44" s="19"/>
      <c r="H44" s="173" t="s">
        <v>69</v>
      </c>
      <c r="I44" s="100">
        <f>LEN(G44)</f>
        <v>0</v>
      </c>
      <c r="J44" s="32">
        <f>SUM(I43:I44)</f>
        <v>0</v>
      </c>
      <c r="K44" s="6" t="s">
        <v>10</v>
      </c>
      <c r="L44" s="174">
        <f>IF((B45*Config!$G$7)/Config!$C$7&gt;Config!$C$9+(Config!$C$9*Config!$C$11),Config!$C$9+(Config!$C$9*Config!$C$11),(B45*Config!$G$7)/Config!$C$7)</f>
        <v>0</v>
      </c>
      <c r="M44" s="31"/>
      <c r="N44" s="165">
        <f>IF(OR(L44=0,J44=0),"",IF((B45*Config!$G$7)/Config!$C$7&lt;Config!$C$9+(Config!$C$9*Config!$C$11),((J44-L44)*100/L44)/100,((J44-Config!$C$9)*100/Config!$C$9)/100))</f>
      </c>
      <c r="O44" s="31"/>
      <c r="P44" s="164">
        <f>IF((L44*B45)=0,"",(J44*B45*Config!$C$4)/(B45*Config!$C$4*B45))</f>
      </c>
      <c r="Q44" s="7"/>
      <c r="R44" s="202">
        <f ca="1">OFFSET(Intermedio!$N$1,ROWS(Intermedio!$N$1:$N37)/4+1,)</f>
      </c>
    </row>
    <row r="45" spans="1:18" ht="13.5" thickBot="1">
      <c r="A45" s="3"/>
      <c r="B45" s="10">
        <f>(B44-B43)/Config!$C$5</f>
        <v>0</v>
      </c>
      <c r="C45" s="9" t="s">
        <v>6</v>
      </c>
      <c r="D45" s="4"/>
      <c r="E45" s="2"/>
      <c r="F45" s="5"/>
      <c r="G45" s="36"/>
      <c r="H45" s="36"/>
      <c r="I45" s="36"/>
      <c r="J45" s="36"/>
      <c r="K45" s="36"/>
      <c r="L45" s="36"/>
      <c r="M45" s="36"/>
      <c r="N45" s="36"/>
      <c r="O45" s="36"/>
      <c r="P45" s="143" t="s">
        <v>52</v>
      </c>
      <c r="Q45" s="36"/>
      <c r="R45" s="178">
        <f ca="1">OFFSET(Intermedio!$O$1,ROWS(Intermedio!$O$1:$O37)/4+1,)</f>
      </c>
    </row>
    <row r="46" spans="1:18" ht="13.5" thickBot="1">
      <c r="A46" s="30" t="s">
        <v>70</v>
      </c>
      <c r="B46" s="11"/>
      <c r="C46" s="12"/>
      <c r="D46" s="13"/>
      <c r="E46" s="14"/>
      <c r="F46" s="15"/>
      <c r="G46" s="35"/>
      <c r="H46" s="35"/>
      <c r="I46" s="35"/>
      <c r="J46" s="35"/>
      <c r="K46" s="35"/>
      <c r="L46" s="35"/>
      <c r="M46" s="35"/>
      <c r="N46" s="35"/>
      <c r="O46" s="35"/>
      <c r="P46" s="35"/>
      <c r="Q46" s="35"/>
      <c r="R46" s="35"/>
    </row>
    <row r="47" spans="1:18" ht="14.25" thickBot="1">
      <c r="A47" s="34"/>
      <c r="B47" s="166"/>
      <c r="C47" s="8" t="s">
        <v>4</v>
      </c>
      <c r="D47" s="199">
        <f>LEN(E47)</f>
        <v>0</v>
      </c>
      <c r="E47" s="200"/>
      <c r="F47" s="101" t="s">
        <v>23</v>
      </c>
      <c r="G47" s="26"/>
      <c r="H47" s="173" t="s">
        <v>69</v>
      </c>
      <c r="I47" s="4">
        <f>LEN(G47)</f>
        <v>0</v>
      </c>
      <c r="J47" s="27" t="s">
        <v>161</v>
      </c>
      <c r="K47" s="27"/>
      <c r="L47" s="27" t="s">
        <v>9</v>
      </c>
      <c r="M47" s="27"/>
      <c r="N47" s="27" t="s">
        <v>16</v>
      </c>
      <c r="O47" s="27"/>
      <c r="P47" s="27" t="s">
        <v>50</v>
      </c>
      <c r="Q47" s="27"/>
      <c r="R47" s="202">
        <f ca="1">OFFSET(Intermedio!$N$1,ROWS(Intermedio!$N$1:$N41)/4+1,)</f>
      </c>
    </row>
    <row r="48" spans="1:18" ht="15" thickBot="1">
      <c r="A48" s="16"/>
      <c r="B48" s="166"/>
      <c r="C48" s="8" t="s">
        <v>5</v>
      </c>
      <c r="D48" s="199"/>
      <c r="E48" s="201"/>
      <c r="F48" s="101" t="s">
        <v>24</v>
      </c>
      <c r="G48" s="19"/>
      <c r="H48" s="173" t="s">
        <v>69</v>
      </c>
      <c r="I48" s="100">
        <f>LEN(G48)</f>
        <v>0</v>
      </c>
      <c r="J48" s="32">
        <f>SUM(I47:I48)</f>
        <v>0</v>
      </c>
      <c r="K48" s="6" t="s">
        <v>10</v>
      </c>
      <c r="L48" s="174">
        <f>IF((B49*Config!$G$7)/Config!$C$7&gt;Config!$C$9+(Config!$C$9*Config!$C$11),Config!$C$9+(Config!$C$9*Config!$C$11),(B49*Config!$G$7)/Config!$C$7)</f>
        <v>0</v>
      </c>
      <c r="M48" s="31"/>
      <c r="N48" s="165">
        <f>IF(OR(L48=0,J48=0),"",IF((B49*Config!$G$7)/Config!$C$7&lt;Config!$C$9+(Config!$C$9*Config!$C$11),((J48-L48)*100/L48)/100,((J48-Config!$C$9)*100/Config!$C$9)/100))</f>
      </c>
      <c r="O48" s="31"/>
      <c r="P48" s="164">
        <f>IF((L48*B49)=0,"",(J48*B49*Config!$C$4)/(B49*Config!$C$4*B49))</f>
      </c>
      <c r="Q48" s="7"/>
      <c r="R48" s="202">
        <f ca="1">OFFSET(Intermedio!$N$1,ROWS(Intermedio!$N$1:$N41)/4+1,)</f>
      </c>
    </row>
    <row r="49" spans="1:18" ht="13.5" thickBot="1">
      <c r="A49" s="3"/>
      <c r="B49" s="10">
        <f>(B48-B47)/Config!$C$5</f>
        <v>0</v>
      </c>
      <c r="C49" s="9" t="s">
        <v>6</v>
      </c>
      <c r="D49" s="4"/>
      <c r="E49" s="2"/>
      <c r="F49" s="5"/>
      <c r="G49" s="36"/>
      <c r="H49" s="36"/>
      <c r="I49" s="36"/>
      <c r="J49" s="36"/>
      <c r="K49" s="36"/>
      <c r="L49" s="36"/>
      <c r="M49" s="36"/>
      <c r="N49" s="36"/>
      <c r="O49" s="36"/>
      <c r="P49" s="143" t="s">
        <v>52</v>
      </c>
      <c r="Q49" s="36"/>
      <c r="R49" s="178">
        <f ca="1">OFFSET(Intermedio!$O$1,ROWS(Intermedio!$O$1:$O41)/4+1,)</f>
      </c>
    </row>
    <row r="50" spans="1:18" ht="13.5" thickBot="1">
      <c r="A50" s="30" t="s">
        <v>71</v>
      </c>
      <c r="B50" s="11"/>
      <c r="C50" s="12"/>
      <c r="D50" s="13"/>
      <c r="E50" s="14"/>
      <c r="F50" s="15"/>
      <c r="G50" s="35"/>
      <c r="H50" s="35"/>
      <c r="I50" s="35"/>
      <c r="J50" s="35"/>
      <c r="K50" s="35"/>
      <c r="L50" s="35"/>
      <c r="M50" s="35"/>
      <c r="N50" s="35"/>
      <c r="O50" s="35"/>
      <c r="P50" s="35"/>
      <c r="Q50" s="35"/>
      <c r="R50" s="35"/>
    </row>
    <row r="51" spans="1:18" ht="14.25" thickBot="1">
      <c r="A51" s="34"/>
      <c r="B51" s="166"/>
      <c r="C51" s="8" t="s">
        <v>4</v>
      </c>
      <c r="D51" s="199">
        <f>LEN(E51)</f>
        <v>0</v>
      </c>
      <c r="E51" s="200"/>
      <c r="F51" s="101" t="s">
        <v>23</v>
      </c>
      <c r="G51" s="26"/>
      <c r="H51" s="173" t="s">
        <v>69</v>
      </c>
      <c r="I51" s="4">
        <f>LEN(G51)</f>
        <v>0</v>
      </c>
      <c r="J51" s="27" t="s">
        <v>161</v>
      </c>
      <c r="K51" s="27"/>
      <c r="L51" s="27" t="s">
        <v>9</v>
      </c>
      <c r="M51" s="27"/>
      <c r="N51" s="27" t="s">
        <v>16</v>
      </c>
      <c r="O51" s="27"/>
      <c r="P51" s="27" t="s">
        <v>50</v>
      </c>
      <c r="Q51" s="27"/>
      <c r="R51" s="202">
        <f ca="1">OFFSET(Intermedio!$N$1,ROWS(Intermedio!$N$1:$N45)/4+1,)</f>
      </c>
    </row>
    <row r="52" spans="1:18" ht="15" thickBot="1">
      <c r="A52" s="16"/>
      <c r="B52" s="166"/>
      <c r="C52" s="8" t="s">
        <v>5</v>
      </c>
      <c r="D52" s="199"/>
      <c r="E52" s="201"/>
      <c r="F52" s="101" t="s">
        <v>24</v>
      </c>
      <c r="G52" s="19"/>
      <c r="H52" s="173" t="s">
        <v>69</v>
      </c>
      <c r="I52" s="100">
        <f>LEN(G52)</f>
        <v>0</v>
      </c>
      <c r="J52" s="32">
        <f>SUM(I51:I52)</f>
        <v>0</v>
      </c>
      <c r="K52" s="6" t="s">
        <v>10</v>
      </c>
      <c r="L52" s="174">
        <f>IF((B53*Config!$G$7)/Config!$C$7&gt;Config!$C$9+(Config!$C$9*Config!$C$11),Config!$C$9+(Config!$C$9*Config!$C$11),(B53*Config!$G$7)/Config!$C$7)</f>
        <v>0</v>
      </c>
      <c r="M52" s="31"/>
      <c r="N52" s="165">
        <f>IF(OR(L52=0,J52=0),"",IF((B53*Config!$G$7)/Config!$C$7&lt;Config!$C$9+(Config!$C$9*Config!$C$11),((J52-L52)*100/L52)/100,((J52-Config!$C$9)*100/Config!$C$9)/100))</f>
      </c>
      <c r="O52" s="31"/>
      <c r="P52" s="164">
        <f>IF((L52*B53)=0,"",(J52*B53*Config!$C$4)/(B53*Config!$C$4*B53))</f>
      </c>
      <c r="Q52" s="7"/>
      <c r="R52" s="202">
        <f ca="1">OFFSET(Intermedio!$N$1,ROWS(Intermedio!$N$1:$N45)/4+1,)</f>
      </c>
    </row>
    <row r="53" spans="1:18" ht="13.5" thickBot="1">
      <c r="A53" s="3"/>
      <c r="B53" s="10">
        <f>(B52-B51)/Config!$C$5</f>
        <v>0</v>
      </c>
      <c r="C53" s="9" t="s">
        <v>6</v>
      </c>
      <c r="D53" s="4"/>
      <c r="E53" s="2"/>
      <c r="F53" s="5"/>
      <c r="G53" s="36"/>
      <c r="H53" s="36"/>
      <c r="I53" s="36"/>
      <c r="J53" s="36"/>
      <c r="K53" s="36"/>
      <c r="L53" s="36"/>
      <c r="M53" s="36"/>
      <c r="N53" s="36"/>
      <c r="O53" s="36"/>
      <c r="P53" s="143" t="s">
        <v>52</v>
      </c>
      <c r="Q53" s="36"/>
      <c r="R53" s="178">
        <f ca="1">OFFSET(Intermedio!$O$1,ROWS(Intermedio!$O$1:$O45)/4+1,)</f>
      </c>
    </row>
    <row r="54" spans="1:18" ht="13.5" thickBot="1">
      <c r="A54" s="30" t="s">
        <v>72</v>
      </c>
      <c r="B54" s="11"/>
      <c r="C54" s="12"/>
      <c r="D54" s="13"/>
      <c r="E54" s="14"/>
      <c r="F54" s="15"/>
      <c r="G54" s="35"/>
      <c r="H54" s="35"/>
      <c r="I54" s="35"/>
      <c r="J54" s="35"/>
      <c r="K54" s="35"/>
      <c r="L54" s="35"/>
      <c r="M54" s="35"/>
      <c r="N54" s="35"/>
      <c r="O54" s="35"/>
      <c r="P54" s="35"/>
      <c r="Q54" s="35"/>
      <c r="R54" s="35"/>
    </row>
    <row r="55" spans="1:18" ht="14.25" thickBot="1">
      <c r="A55" s="34"/>
      <c r="B55" s="166"/>
      <c r="C55" s="8" t="s">
        <v>4</v>
      </c>
      <c r="D55" s="199">
        <f>LEN(E55)</f>
        <v>0</v>
      </c>
      <c r="E55" s="200"/>
      <c r="F55" s="101" t="s">
        <v>23</v>
      </c>
      <c r="G55" s="26"/>
      <c r="H55" s="173" t="s">
        <v>69</v>
      </c>
      <c r="I55" s="4">
        <f>LEN(G55)</f>
        <v>0</v>
      </c>
      <c r="J55" s="27" t="s">
        <v>161</v>
      </c>
      <c r="K55" s="27"/>
      <c r="L55" s="27" t="s">
        <v>9</v>
      </c>
      <c r="M55" s="27"/>
      <c r="N55" s="27" t="s">
        <v>16</v>
      </c>
      <c r="O55" s="27"/>
      <c r="P55" s="27" t="s">
        <v>50</v>
      </c>
      <c r="Q55" s="27"/>
      <c r="R55" s="202">
        <f ca="1">OFFSET(Intermedio!$N$1,ROWS(Intermedio!$N$1:$N49)/4+1,)</f>
      </c>
    </row>
    <row r="56" spans="1:18" ht="15" thickBot="1">
      <c r="A56" s="16"/>
      <c r="B56" s="166"/>
      <c r="C56" s="8" t="s">
        <v>5</v>
      </c>
      <c r="D56" s="199"/>
      <c r="E56" s="201"/>
      <c r="F56" s="101" t="s">
        <v>24</v>
      </c>
      <c r="G56" s="19"/>
      <c r="H56" s="173" t="s">
        <v>69</v>
      </c>
      <c r="I56" s="100">
        <f>LEN(G56)</f>
        <v>0</v>
      </c>
      <c r="J56" s="32">
        <f>SUM(I55:I56)</f>
        <v>0</v>
      </c>
      <c r="K56" s="6" t="s">
        <v>10</v>
      </c>
      <c r="L56" s="174">
        <f>IF((B57*Config!$G$7)/Config!$C$7&gt;Config!$C$9+(Config!$C$9*Config!$C$11),Config!$C$9+(Config!$C$9*Config!$C$11),(B57*Config!$G$7)/Config!$C$7)</f>
        <v>0</v>
      </c>
      <c r="M56" s="31"/>
      <c r="N56" s="165">
        <f>IF(OR(L56=0,J56=0),"",IF((B57*Config!$G$7)/Config!$C$7&lt;Config!$C$9+(Config!$C$9*Config!$C$11),((J56-L56)*100/L56)/100,((J56-Config!$C$9)*100/Config!$C$9)/100))</f>
      </c>
      <c r="O56" s="31"/>
      <c r="P56" s="164">
        <f>IF((L56*B57)=0,"",(J56*B57*Config!$C$4)/(B57*Config!$C$4*B57))</f>
      </c>
      <c r="Q56" s="7"/>
      <c r="R56" s="202">
        <f ca="1">OFFSET(Intermedio!$N$1,ROWS(Intermedio!$N$1:$N49)/4+1,)</f>
      </c>
    </row>
    <row r="57" spans="1:18" ht="13.5" thickBot="1">
      <c r="A57" s="3"/>
      <c r="B57" s="10">
        <f>(B56-B55)/Config!$C$5</f>
        <v>0</v>
      </c>
      <c r="C57" s="9" t="s">
        <v>6</v>
      </c>
      <c r="D57" s="4"/>
      <c r="E57" s="2"/>
      <c r="F57" s="5"/>
      <c r="G57" s="36"/>
      <c r="H57" s="36"/>
      <c r="I57" s="36"/>
      <c r="J57" s="36"/>
      <c r="K57" s="36"/>
      <c r="L57" s="36"/>
      <c r="M57" s="36"/>
      <c r="N57" s="36"/>
      <c r="O57" s="36"/>
      <c r="P57" s="143" t="s">
        <v>52</v>
      </c>
      <c r="Q57" s="36"/>
      <c r="R57" s="178">
        <f ca="1">OFFSET(Intermedio!$O$1,ROWS(Intermedio!$O$1:$O49)/4+1,)</f>
      </c>
    </row>
    <row r="58" spans="1:18" ht="13.5" thickBot="1">
      <c r="A58" s="30" t="s">
        <v>73</v>
      </c>
      <c r="B58" s="11"/>
      <c r="C58" s="12"/>
      <c r="D58" s="13"/>
      <c r="E58" s="14"/>
      <c r="F58" s="15"/>
      <c r="G58" s="35"/>
      <c r="H58" s="35"/>
      <c r="I58" s="35"/>
      <c r="J58" s="35"/>
      <c r="K58" s="35"/>
      <c r="L58" s="35"/>
      <c r="M58" s="35"/>
      <c r="N58" s="35"/>
      <c r="O58" s="35"/>
      <c r="P58" s="35"/>
      <c r="Q58" s="35"/>
      <c r="R58" s="35"/>
    </row>
    <row r="59" spans="1:18" ht="14.25" thickBot="1">
      <c r="A59" s="34"/>
      <c r="B59" s="166"/>
      <c r="C59" s="8" t="s">
        <v>4</v>
      </c>
      <c r="D59" s="199">
        <f>LEN(E59)</f>
        <v>0</v>
      </c>
      <c r="E59" s="200"/>
      <c r="F59" s="101" t="s">
        <v>23</v>
      </c>
      <c r="G59" s="26"/>
      <c r="H59" s="173" t="s">
        <v>69</v>
      </c>
      <c r="I59" s="4">
        <f>LEN(G59)</f>
        <v>0</v>
      </c>
      <c r="J59" s="27" t="s">
        <v>161</v>
      </c>
      <c r="K59" s="27"/>
      <c r="L59" s="27" t="s">
        <v>9</v>
      </c>
      <c r="M59" s="27"/>
      <c r="N59" s="27" t="s">
        <v>16</v>
      </c>
      <c r="O59" s="27"/>
      <c r="P59" s="27" t="s">
        <v>50</v>
      </c>
      <c r="Q59" s="27"/>
      <c r="R59" s="202">
        <f ca="1">OFFSET(Intermedio!$N$1,ROWS(Intermedio!$N$1:$N53)/4+1,)</f>
      </c>
    </row>
    <row r="60" spans="1:18" ht="15" thickBot="1">
      <c r="A60" s="16"/>
      <c r="B60" s="166"/>
      <c r="C60" s="8" t="s">
        <v>5</v>
      </c>
      <c r="D60" s="199"/>
      <c r="E60" s="201"/>
      <c r="F60" s="101" t="s">
        <v>24</v>
      </c>
      <c r="G60" s="19"/>
      <c r="H60" s="173" t="s">
        <v>69</v>
      </c>
      <c r="I60" s="100">
        <f>LEN(G60)</f>
        <v>0</v>
      </c>
      <c r="J60" s="32">
        <f>SUM(I59:I60)</f>
        <v>0</v>
      </c>
      <c r="K60" s="6" t="s">
        <v>10</v>
      </c>
      <c r="L60" s="174">
        <f>IF((B61*Config!$G$7)/Config!$C$7&gt;Config!$C$9+(Config!$C$9*Config!$C$11),Config!$C$9+(Config!$C$9*Config!$C$11),(B61*Config!$G$7)/Config!$C$7)</f>
        <v>0</v>
      </c>
      <c r="M60" s="31"/>
      <c r="N60" s="165">
        <f>IF(OR(L60=0,J60=0),"",IF((B61*Config!$G$7)/Config!$C$7&lt;Config!$C$9+(Config!$C$9*Config!$C$11),((J60-L60)*100/L60)/100,((J60-Config!$C$9)*100/Config!$C$9)/100))</f>
      </c>
      <c r="O60" s="31"/>
      <c r="P60" s="164">
        <f>IF((L60*B61)=0,"",(J60*B61*Config!$C$4)/(B61*Config!$C$4*B61))</f>
      </c>
      <c r="Q60" s="7"/>
      <c r="R60" s="202">
        <f ca="1">OFFSET(Intermedio!$N$1,ROWS(Intermedio!$N$1:$N53)/4+1,)</f>
      </c>
    </row>
    <row r="61" spans="1:18" ht="13.5" thickBot="1">
      <c r="A61" s="3"/>
      <c r="B61" s="10">
        <f>(B60-B59)/Config!$C$5</f>
        <v>0</v>
      </c>
      <c r="C61" s="9" t="s">
        <v>6</v>
      </c>
      <c r="D61" s="4"/>
      <c r="E61" s="2"/>
      <c r="F61" s="5"/>
      <c r="G61" s="36"/>
      <c r="H61" s="36"/>
      <c r="I61" s="36"/>
      <c r="J61" s="36"/>
      <c r="K61" s="36"/>
      <c r="L61" s="36"/>
      <c r="M61" s="36"/>
      <c r="N61" s="36"/>
      <c r="O61" s="36"/>
      <c r="P61" s="143" t="s">
        <v>52</v>
      </c>
      <c r="Q61" s="36"/>
      <c r="R61" s="178">
        <f ca="1">OFFSET(Intermedio!$O$1,ROWS(Intermedio!$O$1:$O53)/4+1,)</f>
      </c>
    </row>
    <row r="62" spans="1:18" ht="13.5" thickBot="1">
      <c r="A62" s="30" t="s">
        <v>75</v>
      </c>
      <c r="B62" s="11"/>
      <c r="C62" s="12"/>
      <c r="D62" s="13"/>
      <c r="E62" s="14"/>
      <c r="F62" s="15"/>
      <c r="G62" s="35"/>
      <c r="H62" s="35"/>
      <c r="I62" s="35"/>
      <c r="J62" s="35"/>
      <c r="K62" s="35"/>
      <c r="L62" s="35"/>
      <c r="M62" s="35"/>
      <c r="N62" s="35"/>
      <c r="O62" s="35"/>
      <c r="P62" s="35"/>
      <c r="Q62" s="35"/>
      <c r="R62" s="35"/>
    </row>
    <row r="63" spans="1:18" ht="14.25" thickBot="1">
      <c r="A63" s="34"/>
      <c r="B63" s="166"/>
      <c r="C63" s="8" t="s">
        <v>4</v>
      </c>
      <c r="D63" s="199">
        <f>LEN(E63)</f>
        <v>0</v>
      </c>
      <c r="E63" s="200"/>
      <c r="F63" s="101" t="s">
        <v>23</v>
      </c>
      <c r="G63" s="26"/>
      <c r="H63" s="173" t="s">
        <v>69</v>
      </c>
      <c r="I63" s="4">
        <f>LEN(G63)</f>
        <v>0</v>
      </c>
      <c r="J63" s="27" t="s">
        <v>161</v>
      </c>
      <c r="K63" s="27"/>
      <c r="L63" s="27" t="s">
        <v>9</v>
      </c>
      <c r="M63" s="27"/>
      <c r="N63" s="27" t="s">
        <v>16</v>
      </c>
      <c r="O63" s="27"/>
      <c r="P63" s="27" t="s">
        <v>50</v>
      </c>
      <c r="Q63" s="27"/>
      <c r="R63" s="202">
        <f ca="1">OFFSET(Intermedio!$N$1,ROWS(Intermedio!$N$1:$N57)/4+1,)</f>
      </c>
    </row>
    <row r="64" spans="1:18" ht="15" thickBot="1">
      <c r="A64" s="16"/>
      <c r="B64" s="166"/>
      <c r="C64" s="8" t="s">
        <v>5</v>
      </c>
      <c r="D64" s="199"/>
      <c r="E64" s="201"/>
      <c r="F64" s="101" t="s">
        <v>24</v>
      </c>
      <c r="G64" s="19"/>
      <c r="H64" s="173" t="s">
        <v>69</v>
      </c>
      <c r="I64" s="100">
        <f>LEN(G64)</f>
        <v>0</v>
      </c>
      <c r="J64" s="32">
        <f>SUM(I63:I64)</f>
        <v>0</v>
      </c>
      <c r="K64" s="6" t="s">
        <v>10</v>
      </c>
      <c r="L64" s="174">
        <f>IF((B65*Config!$G$7)/Config!$C$7&gt;Config!$C$9+(Config!$C$9*Config!$C$11),Config!$C$9+(Config!$C$9*Config!$C$11),(B65*Config!$G$7)/Config!$C$7)</f>
        <v>0</v>
      </c>
      <c r="M64" s="31"/>
      <c r="N64" s="165">
        <f>IF(OR(L64=0,J64=0),"",IF((B65*Config!$G$7)/Config!$C$7&lt;Config!$C$9+(Config!$C$9*Config!$C$11),((J64-L64)*100/L64)/100,((J64-Config!$C$9)*100/Config!$C$9)/100))</f>
      </c>
      <c r="O64" s="31"/>
      <c r="P64" s="164">
        <f>IF((L64*B65)=0,"",(J64*B65*Config!$C$4)/(B65*Config!$C$4*B65))</f>
      </c>
      <c r="Q64" s="7"/>
      <c r="R64" s="202">
        <f ca="1">OFFSET(Intermedio!$N$1,ROWS(Intermedio!$N$1:$N57)/4+1,)</f>
      </c>
    </row>
    <row r="65" spans="1:18" ht="13.5" thickBot="1">
      <c r="A65" s="3"/>
      <c r="B65" s="10">
        <f>(B64-B63)/Config!$C$5</f>
        <v>0</v>
      </c>
      <c r="C65" s="9" t="s">
        <v>6</v>
      </c>
      <c r="D65" s="4"/>
      <c r="E65" s="2"/>
      <c r="F65" s="5"/>
      <c r="G65" s="36"/>
      <c r="H65" s="36"/>
      <c r="I65" s="36"/>
      <c r="J65" s="36"/>
      <c r="K65" s="36"/>
      <c r="L65" s="36"/>
      <c r="M65" s="36"/>
      <c r="N65" s="36"/>
      <c r="O65" s="36"/>
      <c r="P65" s="143" t="s">
        <v>52</v>
      </c>
      <c r="Q65" s="36"/>
      <c r="R65" s="178">
        <f ca="1">OFFSET(Intermedio!$O$1,ROWS(Intermedio!$O$1:$O57)/4+1,)</f>
      </c>
    </row>
    <row r="66" spans="1:18" ht="13.5" thickBot="1">
      <c r="A66" s="30" t="s">
        <v>76</v>
      </c>
      <c r="B66" s="11"/>
      <c r="C66" s="12"/>
      <c r="D66" s="13"/>
      <c r="E66" s="14"/>
      <c r="F66" s="15"/>
      <c r="G66" s="35"/>
      <c r="H66" s="35"/>
      <c r="I66" s="35"/>
      <c r="J66" s="35"/>
      <c r="K66" s="35"/>
      <c r="L66" s="35"/>
      <c r="M66" s="35"/>
      <c r="N66" s="35"/>
      <c r="O66" s="35"/>
      <c r="P66" s="35"/>
      <c r="Q66" s="35"/>
      <c r="R66" s="35"/>
    </row>
    <row r="67" spans="1:18" ht="14.25" thickBot="1">
      <c r="A67" s="34"/>
      <c r="B67" s="166"/>
      <c r="C67" s="8" t="s">
        <v>4</v>
      </c>
      <c r="D67" s="199">
        <f>LEN(E67)</f>
        <v>0</v>
      </c>
      <c r="E67" s="200"/>
      <c r="F67" s="101" t="s">
        <v>23</v>
      </c>
      <c r="G67" s="26"/>
      <c r="H67" s="173" t="s">
        <v>69</v>
      </c>
      <c r="I67" s="4">
        <f>LEN(G67)</f>
        <v>0</v>
      </c>
      <c r="J67" s="27" t="s">
        <v>161</v>
      </c>
      <c r="K67" s="27"/>
      <c r="L67" s="27" t="s">
        <v>9</v>
      </c>
      <c r="M67" s="27"/>
      <c r="N67" s="27" t="s">
        <v>16</v>
      </c>
      <c r="O67" s="27"/>
      <c r="P67" s="27" t="s">
        <v>50</v>
      </c>
      <c r="Q67" s="27"/>
      <c r="R67" s="202">
        <f ca="1">OFFSET(Intermedio!$N$1,ROWS(Intermedio!$N$1:$N61)/4+1,)</f>
      </c>
    </row>
    <row r="68" spans="1:18" ht="15" thickBot="1">
      <c r="A68" s="16"/>
      <c r="B68" s="166"/>
      <c r="C68" s="8" t="s">
        <v>5</v>
      </c>
      <c r="D68" s="199"/>
      <c r="E68" s="201"/>
      <c r="F68" s="101" t="s">
        <v>24</v>
      </c>
      <c r="G68" s="19"/>
      <c r="H68" s="173" t="s">
        <v>69</v>
      </c>
      <c r="I68" s="100">
        <f>LEN(G68)</f>
        <v>0</v>
      </c>
      <c r="J68" s="32">
        <f>SUM(I67:I68)</f>
        <v>0</v>
      </c>
      <c r="K68" s="6" t="s">
        <v>10</v>
      </c>
      <c r="L68" s="174">
        <f>IF((B69*Config!$G$7)/Config!$C$7&gt;Config!$C$9+(Config!$C$9*Config!$C$11),Config!$C$9+(Config!$C$9*Config!$C$11),(B69*Config!$G$7)/Config!$C$7)</f>
        <v>0</v>
      </c>
      <c r="M68" s="31"/>
      <c r="N68" s="165">
        <f>IF(OR(L68=0,J68=0),"",IF((B69*Config!$G$7)/Config!$C$7&lt;Config!$C$9+(Config!$C$9*Config!$C$11),((J68-L68)*100/L68)/100,((J68-Config!$C$9)*100/Config!$C$9)/100))</f>
      </c>
      <c r="O68" s="31"/>
      <c r="P68" s="164">
        <f>IF((L68*B69)=0,"",(J68*B69*Config!$C$4)/(B69*Config!$C$4*B69))</f>
      </c>
      <c r="Q68" s="7"/>
      <c r="R68" s="202">
        <f ca="1">OFFSET(Intermedio!$N$1,ROWS(Intermedio!$N$1:$N61)/4+1,)</f>
      </c>
    </row>
    <row r="69" spans="1:18" ht="13.5" thickBot="1">
      <c r="A69" s="3"/>
      <c r="B69" s="10">
        <f>(B68-B67)/Config!$C$5</f>
        <v>0</v>
      </c>
      <c r="C69" s="9" t="s">
        <v>6</v>
      </c>
      <c r="D69" s="4"/>
      <c r="E69" s="2"/>
      <c r="F69" s="5"/>
      <c r="G69" s="36"/>
      <c r="H69" s="36"/>
      <c r="I69" s="36"/>
      <c r="J69" s="36"/>
      <c r="K69" s="36"/>
      <c r="L69" s="36"/>
      <c r="M69" s="36"/>
      <c r="N69" s="36"/>
      <c r="O69" s="36"/>
      <c r="P69" s="143" t="s">
        <v>52</v>
      </c>
      <c r="Q69" s="36"/>
      <c r="R69" s="178">
        <f ca="1">OFFSET(Intermedio!$O$1,ROWS(Intermedio!$O$1:$O61)/4+1,)</f>
      </c>
    </row>
    <row r="70" spans="1:18" ht="13.5" thickBot="1">
      <c r="A70" s="30" t="s">
        <v>77</v>
      </c>
      <c r="B70" s="11"/>
      <c r="C70" s="12"/>
      <c r="D70" s="13"/>
      <c r="E70" s="14"/>
      <c r="F70" s="15"/>
      <c r="G70" s="35"/>
      <c r="H70" s="35"/>
      <c r="I70" s="35"/>
      <c r="J70" s="35"/>
      <c r="K70" s="35"/>
      <c r="L70" s="35"/>
      <c r="M70" s="35"/>
      <c r="N70" s="35"/>
      <c r="O70" s="35"/>
      <c r="P70" s="35"/>
      <c r="Q70" s="35"/>
      <c r="R70" s="35"/>
    </row>
    <row r="71" spans="1:18" ht="14.25" thickBot="1">
      <c r="A71" s="34"/>
      <c r="B71" s="166"/>
      <c r="C71" s="8" t="s">
        <v>4</v>
      </c>
      <c r="D71" s="199">
        <f>LEN(E71)</f>
        <v>0</v>
      </c>
      <c r="E71" s="200"/>
      <c r="F71" s="101" t="s">
        <v>23</v>
      </c>
      <c r="G71" s="26"/>
      <c r="H71" s="173" t="s">
        <v>69</v>
      </c>
      <c r="I71" s="4">
        <f>LEN(G71)</f>
        <v>0</v>
      </c>
      <c r="J71" s="27" t="s">
        <v>161</v>
      </c>
      <c r="K71" s="27"/>
      <c r="L71" s="27" t="s">
        <v>9</v>
      </c>
      <c r="M71" s="27"/>
      <c r="N71" s="27" t="s">
        <v>16</v>
      </c>
      <c r="O71" s="27"/>
      <c r="P71" s="27" t="s">
        <v>50</v>
      </c>
      <c r="Q71" s="27"/>
      <c r="R71" s="202">
        <f ca="1">OFFSET(Intermedio!$N$1,ROWS(Intermedio!$N$1:$N65)/4+1,)</f>
      </c>
    </row>
    <row r="72" spans="1:18" ht="15" thickBot="1">
      <c r="A72" s="16"/>
      <c r="B72" s="166"/>
      <c r="C72" s="8" t="s">
        <v>5</v>
      </c>
      <c r="D72" s="199"/>
      <c r="E72" s="201"/>
      <c r="F72" s="101" t="s">
        <v>24</v>
      </c>
      <c r="G72" s="19"/>
      <c r="H72" s="173" t="s">
        <v>69</v>
      </c>
      <c r="I72" s="100">
        <f>LEN(G72)</f>
        <v>0</v>
      </c>
      <c r="J72" s="32">
        <f>SUM(I71:I72)</f>
        <v>0</v>
      </c>
      <c r="K72" s="6" t="s">
        <v>10</v>
      </c>
      <c r="L72" s="174">
        <f>IF((B73*Config!$G$7)/Config!$C$7&gt;Config!$C$9+(Config!$C$9*Config!$C$11),Config!$C$9+(Config!$C$9*Config!$C$11),(B73*Config!$G$7)/Config!$C$7)</f>
        <v>0</v>
      </c>
      <c r="M72" s="31"/>
      <c r="N72" s="165">
        <f>IF(OR(L72=0,J72=0),"",IF((B73*Config!$G$7)/Config!$C$7&lt;Config!$C$9+(Config!$C$9*Config!$C$11),((J72-L72)*100/L72)/100,((J72-Config!$C$9)*100/Config!$C$9)/100))</f>
      </c>
      <c r="O72" s="31"/>
      <c r="P72" s="164">
        <f>IF((L72*B73)=0,"",(J72*B73*Config!$C$4)/(B73*Config!$C$4*B73))</f>
      </c>
      <c r="Q72" s="7"/>
      <c r="R72" s="202">
        <f ca="1">OFFSET(Intermedio!$N$1,ROWS(Intermedio!$N$1:$N65)/4+1,)</f>
      </c>
    </row>
    <row r="73" spans="1:18" ht="13.5" thickBot="1">
      <c r="A73" s="3"/>
      <c r="B73" s="10">
        <f>(B72-B71)/Config!$C$5</f>
        <v>0</v>
      </c>
      <c r="C73" s="9" t="s">
        <v>6</v>
      </c>
      <c r="D73" s="4"/>
      <c r="E73" s="2"/>
      <c r="F73" s="5"/>
      <c r="G73" s="36"/>
      <c r="H73" s="36"/>
      <c r="I73" s="36"/>
      <c r="J73" s="36"/>
      <c r="K73" s="36"/>
      <c r="L73" s="36"/>
      <c r="M73" s="36"/>
      <c r="N73" s="36"/>
      <c r="O73" s="36"/>
      <c r="P73" s="143" t="s">
        <v>52</v>
      </c>
      <c r="Q73" s="36"/>
      <c r="R73" s="178">
        <f ca="1">OFFSET(Intermedio!$O$1,ROWS(Intermedio!$O$1:$O65)/4+1,)</f>
      </c>
    </row>
    <row r="74" spans="1:18" ht="13.5" thickBot="1">
      <c r="A74" s="30" t="s">
        <v>78</v>
      </c>
      <c r="B74" s="11"/>
      <c r="C74" s="12"/>
      <c r="D74" s="13"/>
      <c r="E74" s="14"/>
      <c r="F74" s="15"/>
      <c r="G74" s="35"/>
      <c r="H74" s="35"/>
      <c r="I74" s="35"/>
      <c r="J74" s="35"/>
      <c r="K74" s="35"/>
      <c r="L74" s="35"/>
      <c r="M74" s="35"/>
      <c r="N74" s="35"/>
      <c r="O74" s="35"/>
      <c r="P74" s="35"/>
      <c r="Q74" s="35"/>
      <c r="R74" s="35"/>
    </row>
    <row r="75" spans="1:18" ht="14.25" thickBot="1">
      <c r="A75" s="34"/>
      <c r="B75" s="166"/>
      <c r="C75" s="8" t="s">
        <v>4</v>
      </c>
      <c r="D75" s="199">
        <f>LEN(E75)</f>
        <v>0</v>
      </c>
      <c r="E75" s="200"/>
      <c r="F75" s="101" t="s">
        <v>23</v>
      </c>
      <c r="G75" s="26"/>
      <c r="H75" s="173" t="s">
        <v>69</v>
      </c>
      <c r="I75" s="4">
        <f>LEN(G75)</f>
        <v>0</v>
      </c>
      <c r="J75" s="27" t="s">
        <v>161</v>
      </c>
      <c r="K75" s="27"/>
      <c r="L75" s="27" t="s">
        <v>9</v>
      </c>
      <c r="M75" s="27"/>
      <c r="N75" s="27" t="s">
        <v>16</v>
      </c>
      <c r="O75" s="27"/>
      <c r="P75" s="27" t="s">
        <v>50</v>
      </c>
      <c r="Q75" s="27"/>
      <c r="R75" s="202">
        <f ca="1">OFFSET(Intermedio!$N$1,ROWS(Intermedio!$N$1:$N69)/4+1,)</f>
      </c>
    </row>
    <row r="76" spans="1:18" ht="15" thickBot="1">
      <c r="A76" s="16"/>
      <c r="B76" s="166"/>
      <c r="C76" s="8" t="s">
        <v>5</v>
      </c>
      <c r="D76" s="199"/>
      <c r="E76" s="201"/>
      <c r="F76" s="101" t="s">
        <v>24</v>
      </c>
      <c r="G76" s="19"/>
      <c r="H76" s="173" t="s">
        <v>69</v>
      </c>
      <c r="I76" s="100">
        <f>LEN(G76)</f>
        <v>0</v>
      </c>
      <c r="J76" s="32">
        <f>SUM(I75:I76)</f>
        <v>0</v>
      </c>
      <c r="K76" s="6" t="s">
        <v>10</v>
      </c>
      <c r="L76" s="174">
        <f>IF((B77*Config!$G$7)/Config!$C$7&gt;Config!$C$9+(Config!$C$9*Config!$C$11),Config!$C$9+(Config!$C$9*Config!$C$11),(B77*Config!$G$7)/Config!$C$7)</f>
        <v>0</v>
      </c>
      <c r="M76" s="31"/>
      <c r="N76" s="165">
        <f>IF(OR(L76=0,J76=0),"",IF((B77*Config!$G$7)/Config!$C$7&lt;Config!$C$9+(Config!$C$9*Config!$C$11),((J76-L76)*100/L76)/100,((J76-Config!$C$9)*100/Config!$C$9)/100))</f>
      </c>
      <c r="O76" s="31"/>
      <c r="P76" s="164">
        <f>IF((L76*B77)=0,"",(J76*B77*Config!$C$4)/(B77*Config!$C$4*B77))</f>
      </c>
      <c r="Q76" s="7"/>
      <c r="R76" s="202">
        <f ca="1">OFFSET(Intermedio!$N$1,ROWS(Intermedio!$N$1:$N69)/4+1,)</f>
      </c>
    </row>
    <row r="77" spans="1:18" ht="13.5" thickBot="1">
      <c r="A77" s="3"/>
      <c r="B77" s="10">
        <f>(B76-B75)/Config!$C$5</f>
        <v>0</v>
      </c>
      <c r="C77" s="9" t="s">
        <v>6</v>
      </c>
      <c r="D77" s="4"/>
      <c r="E77" s="2"/>
      <c r="F77" s="5"/>
      <c r="G77" s="36"/>
      <c r="H77" s="36"/>
      <c r="I77" s="36"/>
      <c r="J77" s="36"/>
      <c r="K77" s="36"/>
      <c r="L77" s="36"/>
      <c r="M77" s="36"/>
      <c r="N77" s="36"/>
      <c r="O77" s="36"/>
      <c r="P77" s="143" t="s">
        <v>52</v>
      </c>
      <c r="Q77" s="36"/>
      <c r="R77" s="178">
        <f ca="1">OFFSET(Intermedio!$O$1,ROWS(Intermedio!$O$1:$O69)/4+1,)</f>
      </c>
    </row>
    <row r="78" spans="1:18" ht="13.5" thickBot="1">
      <c r="A78" s="30" t="s">
        <v>79</v>
      </c>
      <c r="B78" s="11"/>
      <c r="C78" s="12"/>
      <c r="D78" s="13"/>
      <c r="E78" s="14"/>
      <c r="F78" s="15"/>
      <c r="G78" s="35"/>
      <c r="H78" s="35"/>
      <c r="I78" s="35"/>
      <c r="J78" s="35"/>
      <c r="K78" s="35"/>
      <c r="L78" s="35"/>
      <c r="M78" s="35"/>
      <c r="N78" s="35"/>
      <c r="O78" s="35"/>
      <c r="P78" s="35"/>
      <c r="Q78" s="35"/>
      <c r="R78" s="35"/>
    </row>
    <row r="79" spans="1:18" ht="14.25" thickBot="1">
      <c r="A79" s="34"/>
      <c r="B79" s="166"/>
      <c r="C79" s="8" t="s">
        <v>4</v>
      </c>
      <c r="D79" s="199">
        <f>LEN(E79)</f>
        <v>0</v>
      </c>
      <c r="E79" s="200"/>
      <c r="F79" s="101" t="s">
        <v>23</v>
      </c>
      <c r="G79" s="26"/>
      <c r="H79" s="173" t="s">
        <v>69</v>
      </c>
      <c r="I79" s="4">
        <f>LEN(G79)</f>
        <v>0</v>
      </c>
      <c r="J79" s="27" t="s">
        <v>161</v>
      </c>
      <c r="K79" s="27"/>
      <c r="L79" s="27" t="s">
        <v>9</v>
      </c>
      <c r="M79" s="27"/>
      <c r="N79" s="27" t="s">
        <v>16</v>
      </c>
      <c r="O79" s="27"/>
      <c r="P79" s="27" t="s">
        <v>50</v>
      </c>
      <c r="Q79" s="27"/>
      <c r="R79" s="202">
        <f ca="1">OFFSET(Intermedio!$N$1,ROWS(Intermedio!$N$1:$N73)/4+1,)</f>
      </c>
    </row>
    <row r="80" spans="1:18" ht="15" thickBot="1">
      <c r="A80" s="16"/>
      <c r="B80" s="166"/>
      <c r="C80" s="8" t="s">
        <v>5</v>
      </c>
      <c r="D80" s="199"/>
      <c r="E80" s="201"/>
      <c r="F80" s="101" t="s">
        <v>24</v>
      </c>
      <c r="G80" s="19"/>
      <c r="H80" s="173" t="s">
        <v>69</v>
      </c>
      <c r="I80" s="100">
        <f>LEN(G80)</f>
        <v>0</v>
      </c>
      <c r="J80" s="32">
        <f>SUM(I79:I80)</f>
        <v>0</v>
      </c>
      <c r="K80" s="6" t="s">
        <v>10</v>
      </c>
      <c r="L80" s="174">
        <f>IF((B81*Config!$G$7)/Config!$C$7&gt;Config!$C$9+(Config!$C$9*Config!$C$11),Config!$C$9+(Config!$C$9*Config!$C$11),(B81*Config!$G$7)/Config!$C$7)</f>
        <v>0</v>
      </c>
      <c r="M80" s="31"/>
      <c r="N80" s="165">
        <f>IF(OR(L80=0,J80=0),"",IF((B81*Config!$G$7)/Config!$C$7&lt;Config!$C$9+(Config!$C$9*Config!$C$11),((J80-L80)*100/L80)/100,((J80-Config!$C$9)*100/Config!$C$9)/100))</f>
      </c>
      <c r="O80" s="31"/>
      <c r="P80" s="164">
        <f>IF((L80*B81)=0,"",(J80*B81*Config!$C$4)/(B81*Config!$C$4*B81))</f>
      </c>
      <c r="Q80" s="7"/>
      <c r="R80" s="202">
        <f ca="1">OFFSET(Intermedio!$N$1,ROWS(Intermedio!$N$1:$N73)/4+1,)</f>
      </c>
    </row>
    <row r="81" spans="1:18" ht="13.5" thickBot="1">
      <c r="A81" s="3"/>
      <c r="B81" s="10">
        <f>(B80-B79)/Config!$C$5</f>
        <v>0</v>
      </c>
      <c r="C81" s="9" t="s">
        <v>6</v>
      </c>
      <c r="D81" s="4"/>
      <c r="E81" s="2"/>
      <c r="F81" s="5"/>
      <c r="G81" s="36"/>
      <c r="H81" s="36"/>
      <c r="I81" s="36"/>
      <c r="J81" s="36"/>
      <c r="K81" s="36"/>
      <c r="L81" s="36"/>
      <c r="M81" s="36"/>
      <c r="N81" s="36"/>
      <c r="O81" s="36"/>
      <c r="P81" s="143" t="s">
        <v>52</v>
      </c>
      <c r="Q81" s="36"/>
      <c r="R81" s="178">
        <f ca="1">OFFSET(Intermedio!$O$1,ROWS(Intermedio!$O$1:$O73)/4+1,)</f>
      </c>
    </row>
    <row r="82" spans="1:18" ht="13.5" thickBot="1">
      <c r="A82" s="30" t="s">
        <v>80</v>
      </c>
      <c r="B82" s="11"/>
      <c r="C82" s="12"/>
      <c r="D82" s="13"/>
      <c r="E82" s="14"/>
      <c r="F82" s="15"/>
      <c r="G82" s="35"/>
      <c r="H82" s="35"/>
      <c r="I82" s="35"/>
      <c r="J82" s="35"/>
      <c r="K82" s="35"/>
      <c r="L82" s="35"/>
      <c r="M82" s="35"/>
      <c r="N82" s="35"/>
      <c r="O82" s="35"/>
      <c r="P82" s="35"/>
      <c r="Q82" s="35"/>
      <c r="R82" s="35"/>
    </row>
    <row r="83" spans="1:18" ht="14.25" thickBot="1">
      <c r="A83" s="34"/>
      <c r="B83" s="166"/>
      <c r="C83" s="8" t="s">
        <v>4</v>
      </c>
      <c r="D83" s="199">
        <f>LEN(E83)</f>
        <v>0</v>
      </c>
      <c r="E83" s="200"/>
      <c r="F83" s="101" t="s">
        <v>23</v>
      </c>
      <c r="G83" s="26"/>
      <c r="H83" s="173" t="s">
        <v>69</v>
      </c>
      <c r="I83" s="4">
        <f>LEN(G83)</f>
        <v>0</v>
      </c>
      <c r="J83" s="27" t="s">
        <v>161</v>
      </c>
      <c r="K83" s="27"/>
      <c r="L83" s="27" t="s">
        <v>9</v>
      </c>
      <c r="M83" s="27"/>
      <c r="N83" s="27" t="s">
        <v>16</v>
      </c>
      <c r="O83" s="27"/>
      <c r="P83" s="27" t="s">
        <v>50</v>
      </c>
      <c r="Q83" s="27"/>
      <c r="R83" s="202">
        <f ca="1">OFFSET(Intermedio!$N$1,ROWS(Intermedio!$N$1:$N77)/4+1,)</f>
      </c>
    </row>
    <row r="84" spans="1:18" ht="15" thickBot="1">
      <c r="A84" s="16"/>
      <c r="B84" s="166"/>
      <c r="C84" s="8" t="s">
        <v>5</v>
      </c>
      <c r="D84" s="199"/>
      <c r="E84" s="201"/>
      <c r="F84" s="101" t="s">
        <v>24</v>
      </c>
      <c r="G84" s="19"/>
      <c r="H84" s="173" t="s">
        <v>69</v>
      </c>
      <c r="I84" s="100">
        <f>LEN(G84)</f>
        <v>0</v>
      </c>
      <c r="J84" s="32">
        <f>SUM(I83:I84)</f>
        <v>0</v>
      </c>
      <c r="K84" s="6" t="s">
        <v>10</v>
      </c>
      <c r="L84" s="174">
        <f>IF((B85*Config!$G$7)/Config!$C$7&gt;Config!$C$9+(Config!$C$9*Config!$C$11),Config!$C$9+(Config!$C$9*Config!$C$11),(B85*Config!$G$7)/Config!$C$7)</f>
        <v>0</v>
      </c>
      <c r="M84" s="31"/>
      <c r="N84" s="165">
        <f>IF(OR(L84=0,J84=0),"",IF((B85*Config!$G$7)/Config!$C$7&lt;Config!$C$9+(Config!$C$9*Config!$C$11),((J84-L84)*100/L84)/100,((J84-Config!$C$9)*100/Config!$C$9)/100))</f>
      </c>
      <c r="O84" s="31"/>
      <c r="P84" s="164">
        <f>IF((L84*B85)=0,"",(J84*B85*Config!$C$4)/(B85*Config!$C$4*B85))</f>
      </c>
      <c r="Q84" s="7"/>
      <c r="R84" s="202">
        <f ca="1">OFFSET(Intermedio!$N$1,ROWS(Intermedio!$N$1:$N77)/4+1,)</f>
      </c>
    </row>
    <row r="85" spans="1:18" ht="13.5" thickBot="1">
      <c r="A85" s="3"/>
      <c r="B85" s="10">
        <f>(B84-B83)/Config!$C$5</f>
        <v>0</v>
      </c>
      <c r="C85" s="9" t="s">
        <v>6</v>
      </c>
      <c r="D85" s="4"/>
      <c r="E85" s="2"/>
      <c r="F85" s="5"/>
      <c r="G85" s="36"/>
      <c r="H85" s="36"/>
      <c r="I85" s="36"/>
      <c r="J85" s="36"/>
      <c r="K85" s="36"/>
      <c r="L85" s="36"/>
      <c r="M85" s="36"/>
      <c r="N85" s="36"/>
      <c r="O85" s="36"/>
      <c r="P85" s="143" t="s">
        <v>52</v>
      </c>
      <c r="Q85" s="36"/>
      <c r="R85" s="178">
        <f ca="1">OFFSET(Intermedio!$O$1,ROWS(Intermedio!$O$1:$O77)/4+1,)</f>
      </c>
    </row>
    <row r="86" spans="1:18" ht="13.5" thickBot="1">
      <c r="A86" s="30" t="s">
        <v>81</v>
      </c>
      <c r="B86" s="11"/>
      <c r="C86" s="12"/>
      <c r="D86" s="13"/>
      <c r="E86" s="14"/>
      <c r="F86" s="15"/>
      <c r="G86" s="35"/>
      <c r="H86" s="35"/>
      <c r="I86" s="35"/>
      <c r="J86" s="35"/>
      <c r="K86" s="35"/>
      <c r="L86" s="35"/>
      <c r="M86" s="35"/>
      <c r="N86" s="35"/>
      <c r="O86" s="35"/>
      <c r="P86" s="35"/>
      <c r="Q86" s="35"/>
      <c r="R86" s="35"/>
    </row>
    <row r="87" spans="1:18" ht="14.25" thickBot="1">
      <c r="A87" s="34"/>
      <c r="B87" s="166"/>
      <c r="C87" s="8" t="s">
        <v>4</v>
      </c>
      <c r="D87" s="199">
        <f>LEN(E87)</f>
        <v>0</v>
      </c>
      <c r="E87" s="200"/>
      <c r="F87" s="101" t="s">
        <v>23</v>
      </c>
      <c r="G87" s="26"/>
      <c r="H87" s="173" t="s">
        <v>69</v>
      </c>
      <c r="I87" s="4">
        <f>LEN(G87)</f>
        <v>0</v>
      </c>
      <c r="J87" s="27" t="s">
        <v>161</v>
      </c>
      <c r="K87" s="27"/>
      <c r="L87" s="27" t="s">
        <v>9</v>
      </c>
      <c r="M87" s="27"/>
      <c r="N87" s="27" t="s">
        <v>16</v>
      </c>
      <c r="O87" s="27"/>
      <c r="P87" s="27" t="s">
        <v>50</v>
      </c>
      <c r="Q87" s="27"/>
      <c r="R87" s="202">
        <f ca="1">OFFSET(Intermedio!$N$1,ROWS(Intermedio!$N$1:$N81)/4+1,)</f>
      </c>
    </row>
    <row r="88" spans="1:18" ht="15" thickBot="1">
      <c r="A88" s="16"/>
      <c r="B88" s="166"/>
      <c r="C88" s="8" t="s">
        <v>5</v>
      </c>
      <c r="D88" s="199"/>
      <c r="E88" s="201"/>
      <c r="F88" s="101" t="s">
        <v>24</v>
      </c>
      <c r="G88" s="19"/>
      <c r="H88" s="173" t="s">
        <v>69</v>
      </c>
      <c r="I88" s="100">
        <f>LEN(G88)</f>
        <v>0</v>
      </c>
      <c r="J88" s="32">
        <f>SUM(I87:I88)</f>
        <v>0</v>
      </c>
      <c r="K88" s="6" t="s">
        <v>10</v>
      </c>
      <c r="L88" s="174">
        <f>IF((B89*Config!$G$7)/Config!$C$7&gt;Config!$C$9+(Config!$C$9*Config!$C$11),Config!$C$9+(Config!$C$9*Config!$C$11),(B89*Config!$G$7)/Config!$C$7)</f>
        <v>0</v>
      </c>
      <c r="M88" s="31"/>
      <c r="N88" s="165">
        <f>IF(OR(L88=0,J88=0),"",IF((B89*Config!$G$7)/Config!$C$7&lt;Config!$C$9+(Config!$C$9*Config!$C$11),((J88-L88)*100/L88)/100,((J88-Config!$C$9)*100/Config!$C$9)/100))</f>
      </c>
      <c r="O88" s="31"/>
      <c r="P88" s="164">
        <f>IF((L88*B89)=0,"",(J88*B89*Config!$C$4)/(B89*Config!$C$4*B89))</f>
      </c>
      <c r="Q88" s="7"/>
      <c r="R88" s="202">
        <f ca="1">OFFSET(Intermedio!$N$1,ROWS(Intermedio!$N$1:$N81)/4+1,)</f>
      </c>
    </row>
    <row r="89" spans="1:18" ht="13.5" thickBot="1">
      <c r="A89" s="3"/>
      <c r="B89" s="10">
        <f>(B88-B87)/Config!$C$5</f>
        <v>0</v>
      </c>
      <c r="C89" s="9" t="s">
        <v>6</v>
      </c>
      <c r="D89" s="4"/>
      <c r="E89" s="2"/>
      <c r="F89" s="5"/>
      <c r="G89" s="36"/>
      <c r="H89" s="36"/>
      <c r="I89" s="36"/>
      <c r="J89" s="36"/>
      <c r="K89" s="36"/>
      <c r="L89" s="36"/>
      <c r="M89" s="36"/>
      <c r="N89" s="36"/>
      <c r="O89" s="36"/>
      <c r="P89" s="143" t="s">
        <v>52</v>
      </c>
      <c r="Q89" s="36"/>
      <c r="R89" s="178">
        <f ca="1">OFFSET(Intermedio!$O$1,ROWS(Intermedio!$O$1:$O81)/4+1,)</f>
      </c>
    </row>
    <row r="90" spans="1:18" ht="13.5" thickBot="1">
      <c r="A90" s="30" t="s">
        <v>82</v>
      </c>
      <c r="B90" s="11"/>
      <c r="C90" s="12"/>
      <c r="D90" s="13"/>
      <c r="E90" s="14"/>
      <c r="F90" s="15"/>
      <c r="G90" s="35"/>
      <c r="H90" s="35"/>
      <c r="I90" s="35"/>
      <c r="J90" s="35"/>
      <c r="K90" s="35"/>
      <c r="L90" s="35"/>
      <c r="M90" s="35"/>
      <c r="N90" s="35"/>
      <c r="O90" s="35"/>
      <c r="P90" s="35"/>
      <c r="Q90" s="35"/>
      <c r="R90" s="35"/>
    </row>
    <row r="91" spans="1:18" ht="14.25" thickBot="1">
      <c r="A91" s="34"/>
      <c r="B91" s="166"/>
      <c r="C91" s="8" t="s">
        <v>4</v>
      </c>
      <c r="D91" s="199">
        <f>LEN(E91)</f>
        <v>0</v>
      </c>
      <c r="E91" s="200"/>
      <c r="F91" s="101" t="s">
        <v>23</v>
      </c>
      <c r="G91" s="26"/>
      <c r="H91" s="173" t="s">
        <v>69</v>
      </c>
      <c r="I91" s="4">
        <f>LEN(G91)</f>
        <v>0</v>
      </c>
      <c r="J91" s="27" t="s">
        <v>161</v>
      </c>
      <c r="K91" s="27"/>
      <c r="L91" s="27" t="s">
        <v>9</v>
      </c>
      <c r="M91" s="27"/>
      <c r="N91" s="27" t="s">
        <v>16</v>
      </c>
      <c r="O91" s="27"/>
      <c r="P91" s="27" t="s">
        <v>50</v>
      </c>
      <c r="Q91" s="27"/>
      <c r="R91" s="202">
        <f ca="1">OFFSET(Intermedio!$N$1,ROWS(Intermedio!$N$1:$N85)/4+1,)</f>
      </c>
    </row>
    <row r="92" spans="1:18" ht="15" thickBot="1">
      <c r="A92" s="16"/>
      <c r="B92" s="166"/>
      <c r="C92" s="8" t="s">
        <v>5</v>
      </c>
      <c r="D92" s="199"/>
      <c r="E92" s="201"/>
      <c r="F92" s="101" t="s">
        <v>24</v>
      </c>
      <c r="G92" s="19"/>
      <c r="H92" s="173" t="s">
        <v>69</v>
      </c>
      <c r="I92" s="100">
        <f>LEN(G92)</f>
        <v>0</v>
      </c>
      <c r="J92" s="32">
        <f>SUM(I91:I92)</f>
        <v>0</v>
      </c>
      <c r="K92" s="6" t="s">
        <v>10</v>
      </c>
      <c r="L92" s="174">
        <f>IF((B93*Config!$G$7)/Config!$C$7&gt;Config!$C$9+(Config!$C$9*Config!$C$11),Config!$C$9+(Config!$C$9*Config!$C$11),(B93*Config!$G$7)/Config!$C$7)</f>
        <v>0</v>
      </c>
      <c r="M92" s="31"/>
      <c r="N92" s="165">
        <f>IF(OR(L92=0,J92=0),"",IF((B93*Config!$G$7)/Config!$C$7&lt;Config!$C$9+(Config!$C$9*Config!$C$11),((J92-L92)*100/L92)/100,((J92-Config!$C$9)*100/Config!$C$9)/100))</f>
      </c>
      <c r="O92" s="31"/>
      <c r="P92" s="164">
        <f>IF((L92*B93)=0,"",(J92*B93*Config!$C$4)/(B93*Config!$C$4*B93))</f>
      </c>
      <c r="Q92" s="7"/>
      <c r="R92" s="202">
        <f ca="1">OFFSET(Intermedio!$N$1,ROWS(Intermedio!$N$1:$N85)/4+1,)</f>
      </c>
    </row>
    <row r="93" spans="1:18" ht="13.5" thickBot="1">
      <c r="A93" s="3"/>
      <c r="B93" s="10">
        <f>(B92-B91)/Config!$C$5</f>
        <v>0</v>
      </c>
      <c r="C93" s="9" t="s">
        <v>6</v>
      </c>
      <c r="D93" s="4"/>
      <c r="E93" s="2"/>
      <c r="F93" s="5"/>
      <c r="G93" s="36"/>
      <c r="H93" s="36"/>
      <c r="I93" s="36"/>
      <c r="J93" s="36"/>
      <c r="K93" s="36"/>
      <c r="L93" s="36"/>
      <c r="M93" s="36"/>
      <c r="N93" s="36"/>
      <c r="O93" s="36"/>
      <c r="P93" s="143" t="s">
        <v>52</v>
      </c>
      <c r="Q93" s="36"/>
      <c r="R93" s="178">
        <f ca="1">OFFSET(Intermedio!$O$1,ROWS(Intermedio!$O$1:$O85)/4+1,)</f>
      </c>
    </row>
    <row r="94" spans="1:18" ht="13.5" thickBot="1">
      <c r="A94" s="30" t="s">
        <v>83</v>
      </c>
      <c r="B94" s="11"/>
      <c r="C94" s="12"/>
      <c r="D94" s="13"/>
      <c r="E94" s="14"/>
      <c r="F94" s="15"/>
      <c r="G94" s="35"/>
      <c r="H94" s="35"/>
      <c r="I94" s="35"/>
      <c r="J94" s="35"/>
      <c r="K94" s="35"/>
      <c r="L94" s="35"/>
      <c r="M94" s="35"/>
      <c r="N94" s="35"/>
      <c r="O94" s="35"/>
      <c r="P94" s="35"/>
      <c r="Q94" s="35"/>
      <c r="R94" s="35"/>
    </row>
    <row r="95" spans="1:18" ht="14.25" thickBot="1">
      <c r="A95" s="34"/>
      <c r="B95" s="166"/>
      <c r="C95" s="8" t="s">
        <v>4</v>
      </c>
      <c r="D95" s="199">
        <f>LEN(E95)</f>
        <v>0</v>
      </c>
      <c r="E95" s="200"/>
      <c r="F95" s="101" t="s">
        <v>23</v>
      </c>
      <c r="G95" s="26"/>
      <c r="H95" s="173" t="s">
        <v>69</v>
      </c>
      <c r="I95" s="4">
        <f>LEN(G95)</f>
        <v>0</v>
      </c>
      <c r="J95" s="27" t="s">
        <v>161</v>
      </c>
      <c r="K95" s="27"/>
      <c r="L95" s="27" t="s">
        <v>9</v>
      </c>
      <c r="M95" s="27"/>
      <c r="N95" s="27" t="s">
        <v>16</v>
      </c>
      <c r="O95" s="27"/>
      <c r="P95" s="27" t="s">
        <v>50</v>
      </c>
      <c r="Q95" s="27"/>
      <c r="R95" s="202">
        <f ca="1">OFFSET(Intermedio!$N$1,ROWS(Intermedio!$N$1:$N89)/4+1,)</f>
      </c>
    </row>
    <row r="96" spans="1:18" ht="15" thickBot="1">
      <c r="A96" s="16"/>
      <c r="B96" s="166"/>
      <c r="C96" s="8" t="s">
        <v>5</v>
      </c>
      <c r="D96" s="199"/>
      <c r="E96" s="201"/>
      <c r="F96" s="101" t="s">
        <v>24</v>
      </c>
      <c r="G96" s="19"/>
      <c r="H96" s="173" t="s">
        <v>69</v>
      </c>
      <c r="I96" s="100">
        <f>LEN(G96)</f>
        <v>0</v>
      </c>
      <c r="J96" s="32">
        <f>SUM(I95:I96)</f>
        <v>0</v>
      </c>
      <c r="K96" s="6" t="s">
        <v>10</v>
      </c>
      <c r="L96" s="174">
        <f>IF((B97*Config!$G$7)/Config!$C$7&gt;Config!$C$9+(Config!$C$9*Config!$C$11),Config!$C$9+(Config!$C$9*Config!$C$11),(B97*Config!$G$7)/Config!$C$7)</f>
        <v>0</v>
      </c>
      <c r="M96" s="31"/>
      <c r="N96" s="165">
        <f>IF(OR(L96=0,J96=0),"",IF((B97*Config!$G$7)/Config!$C$7&lt;Config!$C$9+(Config!$C$9*Config!$C$11),((J96-L96)*100/L96)/100,((J96-Config!$C$9)*100/Config!$C$9)/100))</f>
      </c>
      <c r="O96" s="31"/>
      <c r="P96" s="164">
        <f>IF((L96*B97)=0,"",(J96*B97*Config!$C$4)/(B97*Config!$C$4*B97))</f>
      </c>
      <c r="Q96" s="7"/>
      <c r="R96" s="202">
        <f ca="1">OFFSET(Intermedio!$N$1,ROWS(Intermedio!$N$1:$N89)/4+1,)</f>
      </c>
    </row>
    <row r="97" spans="1:18" ht="13.5" thickBot="1">
      <c r="A97" s="3"/>
      <c r="B97" s="10">
        <f>(B96-B95)/Config!$C$5</f>
        <v>0</v>
      </c>
      <c r="C97" s="9" t="s">
        <v>6</v>
      </c>
      <c r="D97" s="4"/>
      <c r="E97" s="2"/>
      <c r="F97" s="5"/>
      <c r="G97" s="36"/>
      <c r="H97" s="36"/>
      <c r="I97" s="36"/>
      <c r="J97" s="36"/>
      <c r="K97" s="36"/>
      <c r="L97" s="36"/>
      <c r="M97" s="36"/>
      <c r="N97" s="36"/>
      <c r="O97" s="36"/>
      <c r="P97" s="143" t="s">
        <v>52</v>
      </c>
      <c r="Q97" s="36"/>
      <c r="R97" s="178">
        <f ca="1">OFFSET(Intermedio!$O$1,ROWS(Intermedio!$O$1:$O89)/4+1,)</f>
      </c>
    </row>
    <row r="98" spans="1:18" ht="13.5" thickBot="1">
      <c r="A98" s="30" t="s">
        <v>84</v>
      </c>
      <c r="B98" s="11"/>
      <c r="C98" s="12"/>
      <c r="D98" s="13"/>
      <c r="E98" s="14"/>
      <c r="F98" s="15"/>
      <c r="G98" s="35"/>
      <c r="H98" s="35"/>
      <c r="I98" s="35"/>
      <c r="J98" s="35"/>
      <c r="K98" s="35"/>
      <c r="L98" s="35"/>
      <c r="M98" s="35"/>
      <c r="N98" s="35"/>
      <c r="O98" s="35"/>
      <c r="P98" s="35"/>
      <c r="Q98" s="35"/>
      <c r="R98" s="35"/>
    </row>
    <row r="99" spans="1:18" ht="14.25" thickBot="1">
      <c r="A99" s="34"/>
      <c r="B99" s="166"/>
      <c r="C99" s="8" t="s">
        <v>4</v>
      </c>
      <c r="D99" s="199">
        <f>LEN(E99)</f>
        <v>0</v>
      </c>
      <c r="E99" s="200"/>
      <c r="F99" s="101" t="s">
        <v>23</v>
      </c>
      <c r="G99" s="26"/>
      <c r="H99" s="173" t="s">
        <v>69</v>
      </c>
      <c r="I99" s="4">
        <f>LEN(G99)</f>
        <v>0</v>
      </c>
      <c r="J99" s="27" t="s">
        <v>161</v>
      </c>
      <c r="K99" s="27"/>
      <c r="L99" s="27" t="s">
        <v>9</v>
      </c>
      <c r="M99" s="27"/>
      <c r="N99" s="27" t="s">
        <v>16</v>
      </c>
      <c r="O99" s="27"/>
      <c r="P99" s="27" t="s">
        <v>50</v>
      </c>
      <c r="Q99" s="27"/>
      <c r="R99" s="202">
        <f ca="1">OFFSET(Intermedio!$N$1,ROWS(Intermedio!$N$1:$N93)/4+1,)</f>
      </c>
    </row>
    <row r="100" spans="1:18" ht="15" thickBot="1">
      <c r="A100" s="16"/>
      <c r="B100" s="166"/>
      <c r="C100" s="8" t="s">
        <v>5</v>
      </c>
      <c r="D100" s="199"/>
      <c r="E100" s="201"/>
      <c r="F100" s="101" t="s">
        <v>24</v>
      </c>
      <c r="G100" s="19"/>
      <c r="H100" s="173" t="s">
        <v>69</v>
      </c>
      <c r="I100" s="100">
        <f>LEN(G100)</f>
        <v>0</v>
      </c>
      <c r="J100" s="32">
        <f>SUM(I99:I100)</f>
        <v>0</v>
      </c>
      <c r="K100" s="6" t="s">
        <v>10</v>
      </c>
      <c r="L100" s="174">
        <f>IF((B101*Config!$G$7)/Config!$C$7&gt;Config!$C$9+(Config!$C$9*Config!$C$11),Config!$C$9+(Config!$C$9*Config!$C$11),(B101*Config!$G$7)/Config!$C$7)</f>
        <v>0</v>
      </c>
      <c r="M100" s="31"/>
      <c r="N100" s="165">
        <f>IF(OR(L100=0,J100=0),"",IF((B101*Config!$G$7)/Config!$C$7&lt;Config!$C$9+(Config!$C$9*Config!$C$11),((J100-L100)*100/L100)/100,((J100-Config!$C$9)*100/Config!$C$9)/100))</f>
      </c>
      <c r="O100" s="31"/>
      <c r="P100" s="164">
        <f>IF((L100*B101)=0,"",(J100*B101*Config!$C$4)/(B101*Config!$C$4*B101))</f>
      </c>
      <c r="Q100" s="7"/>
      <c r="R100" s="202">
        <f ca="1">OFFSET(Intermedio!$N$1,ROWS(Intermedio!$N$1:$N93)/4+1,)</f>
      </c>
    </row>
    <row r="101" spans="1:18" ht="13.5" thickBot="1">
      <c r="A101" s="3"/>
      <c r="B101" s="10">
        <f>(B100-B99)/Config!$C$5</f>
        <v>0</v>
      </c>
      <c r="C101" s="9" t="s">
        <v>6</v>
      </c>
      <c r="D101" s="4"/>
      <c r="E101" s="2"/>
      <c r="F101" s="5"/>
      <c r="G101" s="36"/>
      <c r="H101" s="36"/>
      <c r="I101" s="36"/>
      <c r="J101" s="36"/>
      <c r="K101" s="36"/>
      <c r="L101" s="36"/>
      <c r="M101" s="36"/>
      <c r="N101" s="36"/>
      <c r="O101" s="36"/>
      <c r="P101" s="143" t="s">
        <v>52</v>
      </c>
      <c r="Q101" s="36"/>
      <c r="R101" s="178">
        <f ca="1">OFFSET(Intermedio!$O$1,ROWS(Intermedio!$O$1:$O93)/4+1,)</f>
      </c>
    </row>
    <row r="102" spans="1:18" ht="13.5" thickBot="1">
      <c r="A102" s="30" t="s">
        <v>85</v>
      </c>
      <c r="B102" s="11"/>
      <c r="C102" s="12"/>
      <c r="D102" s="13"/>
      <c r="E102" s="14"/>
      <c r="F102" s="15"/>
      <c r="G102" s="35"/>
      <c r="H102" s="35"/>
      <c r="I102" s="35"/>
      <c r="J102" s="35"/>
      <c r="K102" s="35"/>
      <c r="L102" s="35"/>
      <c r="M102" s="35"/>
      <c r="N102" s="35"/>
      <c r="O102" s="35"/>
      <c r="P102" s="35"/>
      <c r="Q102" s="35"/>
      <c r="R102" s="35"/>
    </row>
    <row r="103" spans="1:18" ht="14.25" thickBot="1">
      <c r="A103" s="34"/>
      <c r="B103" s="166"/>
      <c r="C103" s="8" t="s">
        <v>4</v>
      </c>
      <c r="D103" s="199">
        <f>LEN(E103)</f>
        <v>0</v>
      </c>
      <c r="E103" s="200"/>
      <c r="F103" s="101" t="s">
        <v>23</v>
      </c>
      <c r="G103" s="26"/>
      <c r="H103" s="173" t="s">
        <v>69</v>
      </c>
      <c r="I103" s="4">
        <f>LEN(G103)</f>
        <v>0</v>
      </c>
      <c r="J103" s="27" t="s">
        <v>161</v>
      </c>
      <c r="K103" s="27"/>
      <c r="L103" s="27" t="s">
        <v>9</v>
      </c>
      <c r="M103" s="27"/>
      <c r="N103" s="27" t="s">
        <v>16</v>
      </c>
      <c r="O103" s="27"/>
      <c r="P103" s="27" t="s">
        <v>50</v>
      </c>
      <c r="Q103" s="27"/>
      <c r="R103" s="202">
        <f ca="1">OFFSET(Intermedio!$N$1,ROWS(Intermedio!$N$1:$N97)/4+1,)</f>
      </c>
    </row>
    <row r="104" spans="1:18" ht="15" thickBot="1">
      <c r="A104" s="16"/>
      <c r="B104" s="166"/>
      <c r="C104" s="8" t="s">
        <v>5</v>
      </c>
      <c r="D104" s="199"/>
      <c r="E104" s="201"/>
      <c r="F104" s="101" t="s">
        <v>24</v>
      </c>
      <c r="G104" s="19"/>
      <c r="H104" s="173" t="s">
        <v>69</v>
      </c>
      <c r="I104" s="100">
        <f>LEN(G104)</f>
        <v>0</v>
      </c>
      <c r="J104" s="32">
        <f>SUM(I103:I104)</f>
        <v>0</v>
      </c>
      <c r="K104" s="6" t="s">
        <v>10</v>
      </c>
      <c r="L104" s="174">
        <f>IF((B105*Config!$G$7)/Config!$C$7&gt;Config!$C$9+(Config!$C$9*Config!$C$11),Config!$C$9+(Config!$C$9*Config!$C$11),(B105*Config!$G$7)/Config!$C$7)</f>
        <v>0</v>
      </c>
      <c r="M104" s="31"/>
      <c r="N104" s="165">
        <f>IF(OR(L104=0,J104=0),"",IF((B105*Config!$G$7)/Config!$C$7&lt;Config!$C$9+(Config!$C$9*Config!$C$11),((J104-L104)*100/L104)/100,((J104-Config!$C$9)*100/Config!$C$9)/100))</f>
      </c>
      <c r="O104" s="31"/>
      <c r="P104" s="164">
        <f>IF((L104*B105)=0,"",(J104*B105*Config!$C$4)/(B105*Config!$C$4*B105))</f>
      </c>
      <c r="Q104" s="7"/>
      <c r="R104" s="202">
        <f ca="1">OFFSET(Intermedio!$N$1,ROWS(Intermedio!$N$1:$N97)/4+1,)</f>
      </c>
    </row>
    <row r="105" spans="1:18" ht="13.5" thickBot="1">
      <c r="A105" s="3"/>
      <c r="B105" s="10">
        <f>(B104-B103)/Config!$C$5</f>
        <v>0</v>
      </c>
      <c r="C105" s="9" t="s">
        <v>6</v>
      </c>
      <c r="D105" s="4"/>
      <c r="E105" s="2"/>
      <c r="F105" s="5"/>
      <c r="G105" s="36"/>
      <c r="H105" s="36"/>
      <c r="I105" s="36"/>
      <c r="J105" s="36"/>
      <c r="K105" s="36"/>
      <c r="L105" s="36"/>
      <c r="M105" s="36"/>
      <c r="N105" s="36"/>
      <c r="O105" s="36"/>
      <c r="P105" s="143" t="s">
        <v>52</v>
      </c>
      <c r="Q105" s="36"/>
      <c r="R105" s="178">
        <f ca="1">OFFSET(Intermedio!$O$1,ROWS(Intermedio!$O$1:$O97)/4+1,)</f>
      </c>
    </row>
    <row r="106" spans="1:18" ht="13.5" thickBot="1">
      <c r="A106" s="30" t="s">
        <v>86</v>
      </c>
      <c r="B106" s="11"/>
      <c r="C106" s="12"/>
      <c r="D106" s="13"/>
      <c r="E106" s="14"/>
      <c r="F106" s="15"/>
      <c r="G106" s="35"/>
      <c r="H106" s="35"/>
      <c r="I106" s="35"/>
      <c r="J106" s="35"/>
      <c r="K106" s="35"/>
      <c r="L106" s="35"/>
      <c r="M106" s="35"/>
      <c r="N106" s="35"/>
      <c r="O106" s="35"/>
      <c r="P106" s="35"/>
      <c r="Q106" s="35"/>
      <c r="R106" s="35"/>
    </row>
    <row r="107" spans="1:18" ht="14.25" thickBot="1">
      <c r="A107" s="34"/>
      <c r="B107" s="166"/>
      <c r="C107" s="8" t="s">
        <v>4</v>
      </c>
      <c r="D107" s="199">
        <f>LEN(E107)</f>
        <v>0</v>
      </c>
      <c r="E107" s="200"/>
      <c r="F107" s="101" t="s">
        <v>23</v>
      </c>
      <c r="G107" s="26"/>
      <c r="H107" s="173" t="s">
        <v>69</v>
      </c>
      <c r="I107" s="4">
        <f>LEN(G107)</f>
        <v>0</v>
      </c>
      <c r="J107" s="27" t="s">
        <v>161</v>
      </c>
      <c r="K107" s="27"/>
      <c r="L107" s="27" t="s">
        <v>9</v>
      </c>
      <c r="M107" s="27"/>
      <c r="N107" s="27" t="s">
        <v>16</v>
      </c>
      <c r="O107" s="27"/>
      <c r="P107" s="27" t="s">
        <v>50</v>
      </c>
      <c r="Q107" s="27"/>
      <c r="R107" s="202">
        <f ca="1">OFFSET(Intermedio!$N$1,ROWS(Intermedio!$N$1:$N101)/4+1,)</f>
      </c>
    </row>
    <row r="108" spans="1:18" ht="15" thickBot="1">
      <c r="A108" s="16"/>
      <c r="B108" s="166"/>
      <c r="C108" s="8" t="s">
        <v>5</v>
      </c>
      <c r="D108" s="199"/>
      <c r="E108" s="201"/>
      <c r="F108" s="101" t="s">
        <v>24</v>
      </c>
      <c r="G108" s="19"/>
      <c r="H108" s="173" t="s">
        <v>69</v>
      </c>
      <c r="I108" s="100">
        <f>LEN(G108)</f>
        <v>0</v>
      </c>
      <c r="J108" s="32">
        <f>SUM(I107:I108)</f>
        <v>0</v>
      </c>
      <c r="K108" s="6" t="s">
        <v>10</v>
      </c>
      <c r="L108" s="174">
        <f>IF((B109*Config!$G$7)/Config!$C$7&gt;Config!$C$9+(Config!$C$9*Config!$C$11),Config!$C$9+(Config!$C$9*Config!$C$11),(B109*Config!$G$7)/Config!$C$7)</f>
        <v>0</v>
      </c>
      <c r="M108" s="31"/>
      <c r="N108" s="165">
        <f>IF(OR(L108=0,J108=0),"",IF((B109*Config!$G$7)/Config!$C$7&lt;Config!$C$9+(Config!$C$9*Config!$C$11),((J108-L108)*100/L108)/100,((J108-Config!$C$9)*100/Config!$C$9)/100))</f>
      </c>
      <c r="O108" s="31"/>
      <c r="P108" s="164">
        <f>IF((L108*B109)=0,"",(J108*B109*Config!$C$4)/(B109*Config!$C$4*B109))</f>
      </c>
      <c r="Q108" s="7"/>
      <c r="R108" s="202">
        <f ca="1">OFFSET(Intermedio!$N$1,ROWS(Intermedio!$N$1:$N101)/4+1,)</f>
      </c>
    </row>
    <row r="109" spans="1:18" ht="13.5" thickBot="1">
      <c r="A109" s="3"/>
      <c r="B109" s="10">
        <f>(B108-B107)/Config!$C$5</f>
        <v>0</v>
      </c>
      <c r="C109" s="9" t="s">
        <v>6</v>
      </c>
      <c r="D109" s="4"/>
      <c r="E109" s="2"/>
      <c r="F109" s="5"/>
      <c r="G109" s="36"/>
      <c r="H109" s="36"/>
      <c r="I109" s="36"/>
      <c r="J109" s="36"/>
      <c r="K109" s="36"/>
      <c r="L109" s="36"/>
      <c r="M109" s="36"/>
      <c r="N109" s="36"/>
      <c r="O109" s="36"/>
      <c r="P109" s="143" t="s">
        <v>52</v>
      </c>
      <c r="Q109" s="36"/>
      <c r="R109" s="178">
        <f ca="1">OFFSET(Intermedio!$O$1,ROWS(Intermedio!$O$1:$O101)/4+1,)</f>
      </c>
    </row>
    <row r="110" spans="1:18" ht="13.5" thickBot="1">
      <c r="A110" s="30" t="s">
        <v>87</v>
      </c>
      <c r="B110" s="11"/>
      <c r="C110" s="12"/>
      <c r="D110" s="13"/>
      <c r="E110" s="14"/>
      <c r="F110" s="15"/>
      <c r="G110" s="35"/>
      <c r="H110" s="35"/>
      <c r="I110" s="35"/>
      <c r="J110" s="35"/>
      <c r="K110" s="35"/>
      <c r="L110" s="35"/>
      <c r="M110" s="35"/>
      <c r="N110" s="35"/>
      <c r="O110" s="35"/>
      <c r="P110" s="35"/>
      <c r="Q110" s="35"/>
      <c r="R110" s="35"/>
    </row>
    <row r="111" spans="1:18" ht="14.25" thickBot="1">
      <c r="A111" s="34"/>
      <c r="B111" s="166"/>
      <c r="C111" s="8" t="s">
        <v>4</v>
      </c>
      <c r="D111" s="199">
        <f>LEN(E111)</f>
        <v>0</v>
      </c>
      <c r="E111" s="200"/>
      <c r="F111" s="101" t="s">
        <v>23</v>
      </c>
      <c r="G111" s="26"/>
      <c r="H111" s="173" t="s">
        <v>69</v>
      </c>
      <c r="I111" s="4">
        <f>LEN(G111)</f>
        <v>0</v>
      </c>
      <c r="J111" s="27" t="s">
        <v>161</v>
      </c>
      <c r="K111" s="27"/>
      <c r="L111" s="27" t="s">
        <v>9</v>
      </c>
      <c r="M111" s="27"/>
      <c r="N111" s="27" t="s">
        <v>16</v>
      </c>
      <c r="O111" s="27"/>
      <c r="P111" s="27" t="s">
        <v>50</v>
      </c>
      <c r="Q111" s="27"/>
      <c r="R111" s="202">
        <f ca="1">OFFSET(Intermedio!$N$1,ROWS(Intermedio!$N$1:$N105)/4+1,)</f>
      </c>
    </row>
    <row r="112" spans="1:18" ht="15" thickBot="1">
      <c r="A112" s="16"/>
      <c r="B112" s="166"/>
      <c r="C112" s="8" t="s">
        <v>5</v>
      </c>
      <c r="D112" s="199"/>
      <c r="E112" s="201"/>
      <c r="F112" s="101" t="s">
        <v>24</v>
      </c>
      <c r="G112" s="19"/>
      <c r="H112" s="173" t="s">
        <v>69</v>
      </c>
      <c r="I112" s="100">
        <f>LEN(G112)</f>
        <v>0</v>
      </c>
      <c r="J112" s="32">
        <f>SUM(I111:I112)</f>
        <v>0</v>
      </c>
      <c r="K112" s="6" t="s">
        <v>10</v>
      </c>
      <c r="L112" s="174">
        <f>IF((B113*Config!$G$7)/Config!$C$7&gt;Config!$C$9+(Config!$C$9*Config!$C$11),Config!$C$9+(Config!$C$9*Config!$C$11),(B113*Config!$G$7)/Config!$C$7)</f>
        <v>0</v>
      </c>
      <c r="M112" s="31"/>
      <c r="N112" s="165">
        <f>IF(OR(L112=0,J112=0),"",IF((B113*Config!$G$7)/Config!$C$7&lt;Config!$C$9+(Config!$C$9*Config!$C$11),((J112-L112)*100/L112)/100,((J112-Config!$C$9)*100/Config!$C$9)/100))</f>
      </c>
      <c r="O112" s="31"/>
      <c r="P112" s="164">
        <f>IF((L112*B113)=0,"",(J112*B113*Config!$C$4)/(B113*Config!$C$4*B113))</f>
      </c>
      <c r="Q112" s="7"/>
      <c r="R112" s="202">
        <f ca="1">OFFSET(Intermedio!$N$1,ROWS(Intermedio!$N$1:$N105)/4+1,)</f>
      </c>
    </row>
    <row r="113" spans="1:18" ht="13.5" thickBot="1">
      <c r="A113" s="3"/>
      <c r="B113" s="10">
        <f>(B112-B111)/Config!$C$5</f>
        <v>0</v>
      </c>
      <c r="C113" s="9" t="s">
        <v>6</v>
      </c>
      <c r="D113" s="4"/>
      <c r="E113" s="2"/>
      <c r="F113" s="5"/>
      <c r="G113" s="36"/>
      <c r="H113" s="36"/>
      <c r="I113" s="36"/>
      <c r="J113" s="36"/>
      <c r="K113" s="36"/>
      <c r="L113" s="36"/>
      <c r="M113" s="36"/>
      <c r="N113" s="36"/>
      <c r="O113" s="36"/>
      <c r="P113" s="143" t="s">
        <v>52</v>
      </c>
      <c r="Q113" s="36"/>
      <c r="R113" s="178">
        <f ca="1">OFFSET(Intermedio!$O$1,ROWS(Intermedio!$O$1:$O105)/4+1,)</f>
      </c>
    </row>
    <row r="114" spans="1:18" ht="13.5" thickBot="1">
      <c r="A114" s="30" t="s">
        <v>88</v>
      </c>
      <c r="B114" s="11"/>
      <c r="C114" s="12"/>
      <c r="D114" s="13"/>
      <c r="E114" s="14"/>
      <c r="F114" s="15"/>
      <c r="G114" s="35"/>
      <c r="H114" s="35"/>
      <c r="I114" s="35"/>
      <c r="J114" s="35"/>
      <c r="K114" s="35"/>
      <c r="L114" s="35"/>
      <c r="M114" s="35"/>
      <c r="N114" s="35"/>
      <c r="O114" s="35"/>
      <c r="P114" s="35"/>
      <c r="Q114" s="35"/>
      <c r="R114" s="35"/>
    </row>
    <row r="115" spans="1:18" ht="14.25" thickBot="1">
      <c r="A115" s="34"/>
      <c r="B115" s="166"/>
      <c r="C115" s="8" t="s">
        <v>4</v>
      </c>
      <c r="D115" s="199">
        <f>LEN(E115)</f>
        <v>0</v>
      </c>
      <c r="E115" s="200"/>
      <c r="F115" s="101" t="s">
        <v>23</v>
      </c>
      <c r="G115" s="26"/>
      <c r="H115" s="173" t="s">
        <v>69</v>
      </c>
      <c r="I115" s="4">
        <f>LEN(G115)</f>
        <v>0</v>
      </c>
      <c r="J115" s="27" t="s">
        <v>161</v>
      </c>
      <c r="K115" s="27"/>
      <c r="L115" s="27" t="s">
        <v>9</v>
      </c>
      <c r="M115" s="27"/>
      <c r="N115" s="27" t="s">
        <v>16</v>
      </c>
      <c r="O115" s="27"/>
      <c r="P115" s="27" t="s">
        <v>50</v>
      </c>
      <c r="Q115" s="27"/>
      <c r="R115" s="202">
        <f ca="1">OFFSET(Intermedio!$N$1,ROWS(Intermedio!$N$1:$N109)/4+1,)</f>
      </c>
    </row>
    <row r="116" spans="1:18" ht="15" thickBot="1">
      <c r="A116" s="16"/>
      <c r="B116" s="166"/>
      <c r="C116" s="8" t="s">
        <v>5</v>
      </c>
      <c r="D116" s="199"/>
      <c r="E116" s="201"/>
      <c r="F116" s="101" t="s">
        <v>24</v>
      </c>
      <c r="G116" s="19"/>
      <c r="H116" s="173" t="s">
        <v>69</v>
      </c>
      <c r="I116" s="100">
        <f>LEN(G116)</f>
        <v>0</v>
      </c>
      <c r="J116" s="32">
        <f>SUM(I115:I116)</f>
        <v>0</v>
      </c>
      <c r="K116" s="6" t="s">
        <v>10</v>
      </c>
      <c r="L116" s="174">
        <f>IF((B117*Config!$G$7)/Config!$C$7&gt;Config!$C$9+(Config!$C$9*Config!$C$11),Config!$C$9+(Config!$C$9*Config!$C$11),(B117*Config!$G$7)/Config!$C$7)</f>
        <v>0</v>
      </c>
      <c r="M116" s="31"/>
      <c r="N116" s="165">
        <f>IF(OR(L116=0,J116=0),"",IF((B117*Config!$G$7)/Config!$C$7&lt;Config!$C$9+(Config!$C$9*Config!$C$11),((J116-L116)*100/L116)/100,((J116-Config!$C$9)*100/Config!$C$9)/100))</f>
      </c>
      <c r="O116" s="31"/>
      <c r="P116" s="164">
        <f>IF((L116*B117)=0,"",(J116*B117*Config!$C$4)/(B117*Config!$C$4*B117))</f>
      </c>
      <c r="Q116" s="7"/>
      <c r="R116" s="202">
        <f ca="1">OFFSET(Intermedio!$N$1,ROWS(Intermedio!$N$1:$N109)/4+1,)</f>
      </c>
    </row>
    <row r="117" spans="1:18" ht="13.5" thickBot="1">
      <c r="A117" s="3"/>
      <c r="B117" s="10">
        <f>(B116-B115)/Config!$C$5</f>
        <v>0</v>
      </c>
      <c r="C117" s="9" t="s">
        <v>6</v>
      </c>
      <c r="D117" s="4"/>
      <c r="E117" s="2"/>
      <c r="F117" s="5"/>
      <c r="G117" s="36"/>
      <c r="H117" s="36"/>
      <c r="I117" s="36"/>
      <c r="J117" s="36"/>
      <c r="K117" s="36"/>
      <c r="L117" s="36"/>
      <c r="M117" s="36"/>
      <c r="N117" s="36"/>
      <c r="O117" s="36"/>
      <c r="P117" s="143" t="s">
        <v>52</v>
      </c>
      <c r="Q117" s="36"/>
      <c r="R117" s="178">
        <f ca="1">OFFSET(Intermedio!$O$1,ROWS(Intermedio!$O$1:$O109)/4+1,)</f>
      </c>
    </row>
    <row r="118" spans="1:18" ht="13.5" thickBot="1">
      <c r="A118" s="30" t="s">
        <v>89</v>
      </c>
      <c r="B118" s="11"/>
      <c r="C118" s="12"/>
      <c r="D118" s="13"/>
      <c r="E118" s="14"/>
      <c r="F118" s="15"/>
      <c r="G118" s="35"/>
      <c r="H118" s="35"/>
      <c r="I118" s="35"/>
      <c r="J118" s="35"/>
      <c r="K118" s="35"/>
      <c r="L118" s="35"/>
      <c r="M118" s="35"/>
      <c r="N118" s="35"/>
      <c r="O118" s="35"/>
      <c r="P118" s="35"/>
      <c r="Q118" s="35"/>
      <c r="R118" s="35"/>
    </row>
    <row r="119" spans="1:18" ht="14.25" thickBot="1">
      <c r="A119" s="34"/>
      <c r="B119" s="166"/>
      <c r="C119" s="8" t="s">
        <v>4</v>
      </c>
      <c r="D119" s="199">
        <f>LEN(E119)</f>
        <v>0</v>
      </c>
      <c r="E119" s="200"/>
      <c r="F119" s="101" t="s">
        <v>23</v>
      </c>
      <c r="G119" s="26"/>
      <c r="H119" s="173" t="s">
        <v>69</v>
      </c>
      <c r="I119" s="4">
        <f>LEN(G119)</f>
        <v>0</v>
      </c>
      <c r="J119" s="27" t="s">
        <v>161</v>
      </c>
      <c r="K119" s="27"/>
      <c r="L119" s="27" t="s">
        <v>9</v>
      </c>
      <c r="M119" s="27"/>
      <c r="N119" s="27" t="s">
        <v>16</v>
      </c>
      <c r="O119" s="27"/>
      <c r="P119" s="27" t="s">
        <v>50</v>
      </c>
      <c r="Q119" s="27"/>
      <c r="R119" s="202">
        <f ca="1">OFFSET(Intermedio!$N$1,ROWS(Intermedio!$N$1:$N113)/4+1,)</f>
      </c>
    </row>
    <row r="120" spans="1:18" ht="15" thickBot="1">
      <c r="A120" s="16"/>
      <c r="B120" s="166"/>
      <c r="C120" s="8" t="s">
        <v>5</v>
      </c>
      <c r="D120" s="199"/>
      <c r="E120" s="201"/>
      <c r="F120" s="101" t="s">
        <v>24</v>
      </c>
      <c r="G120" s="19"/>
      <c r="H120" s="173" t="s">
        <v>69</v>
      </c>
      <c r="I120" s="100">
        <f>LEN(G120)</f>
        <v>0</v>
      </c>
      <c r="J120" s="32">
        <f>SUM(I119:I120)</f>
        <v>0</v>
      </c>
      <c r="K120" s="6" t="s">
        <v>10</v>
      </c>
      <c r="L120" s="174">
        <f>IF((B121*Config!$G$7)/Config!$C$7&gt;Config!$C$9+(Config!$C$9*Config!$C$11),Config!$C$9+(Config!$C$9*Config!$C$11),(B121*Config!$G$7)/Config!$C$7)</f>
        <v>0</v>
      </c>
      <c r="M120" s="31"/>
      <c r="N120" s="165">
        <f>IF(OR(L120=0,J120=0),"",IF((B121*Config!$G$7)/Config!$C$7&lt;Config!$C$9+(Config!$C$9*Config!$C$11),((J120-L120)*100/L120)/100,((J120-Config!$C$9)*100/Config!$C$9)/100))</f>
      </c>
      <c r="O120" s="31"/>
      <c r="P120" s="164">
        <f>IF((L120*B121)=0,"",(J120*B121*Config!$C$4)/(B121*Config!$C$4*B121))</f>
      </c>
      <c r="Q120" s="7"/>
      <c r="R120" s="202">
        <f ca="1">OFFSET(Intermedio!$N$1,ROWS(Intermedio!$N$1:$N113)/4+1,)</f>
      </c>
    </row>
    <row r="121" spans="1:18" ht="13.5" thickBot="1">
      <c r="A121" s="3"/>
      <c r="B121" s="10">
        <f>(B120-B119)/Config!$C$5</f>
        <v>0</v>
      </c>
      <c r="C121" s="9" t="s">
        <v>6</v>
      </c>
      <c r="D121" s="4"/>
      <c r="E121" s="2"/>
      <c r="F121" s="5"/>
      <c r="G121" s="36"/>
      <c r="H121" s="36"/>
      <c r="I121" s="36"/>
      <c r="J121" s="36"/>
      <c r="K121" s="36"/>
      <c r="L121" s="36"/>
      <c r="M121" s="36"/>
      <c r="N121" s="36"/>
      <c r="O121" s="36"/>
      <c r="P121" s="143" t="s">
        <v>52</v>
      </c>
      <c r="Q121" s="36"/>
      <c r="R121" s="178">
        <f ca="1">OFFSET(Intermedio!$O$1,ROWS(Intermedio!$O$1:$O113)/4+1,)</f>
      </c>
    </row>
    <row r="122" spans="1:18" ht="13.5" thickBot="1">
      <c r="A122" s="30" t="s">
        <v>90</v>
      </c>
      <c r="B122" s="11"/>
      <c r="C122" s="12"/>
      <c r="D122" s="13"/>
      <c r="E122" s="14"/>
      <c r="F122" s="15"/>
      <c r="G122" s="35"/>
      <c r="H122" s="35"/>
      <c r="I122" s="35"/>
      <c r="J122" s="35"/>
      <c r="K122" s="35"/>
      <c r="L122" s="35"/>
      <c r="M122" s="35"/>
      <c r="N122" s="35"/>
      <c r="O122" s="35"/>
      <c r="P122" s="35"/>
      <c r="Q122" s="35"/>
      <c r="R122" s="35"/>
    </row>
    <row r="123" spans="1:18" ht="14.25" thickBot="1">
      <c r="A123" s="34"/>
      <c r="B123" s="166"/>
      <c r="C123" s="8" t="s">
        <v>4</v>
      </c>
      <c r="D123" s="199">
        <f>LEN(E123)</f>
        <v>0</v>
      </c>
      <c r="E123" s="200"/>
      <c r="F123" s="101" t="s">
        <v>23</v>
      </c>
      <c r="G123" s="26"/>
      <c r="H123" s="173" t="s">
        <v>69</v>
      </c>
      <c r="I123" s="4">
        <f>LEN(G123)</f>
        <v>0</v>
      </c>
      <c r="J123" s="27" t="s">
        <v>161</v>
      </c>
      <c r="K123" s="27"/>
      <c r="L123" s="27" t="s">
        <v>9</v>
      </c>
      <c r="M123" s="27"/>
      <c r="N123" s="27" t="s">
        <v>16</v>
      </c>
      <c r="O123" s="27"/>
      <c r="P123" s="27" t="s">
        <v>50</v>
      </c>
      <c r="Q123" s="27"/>
      <c r="R123" s="202">
        <f ca="1">OFFSET(Intermedio!$N$1,ROWS(Intermedio!$N$1:$N117)/4+1,)</f>
      </c>
    </row>
    <row r="124" spans="1:18" ht="15" thickBot="1">
      <c r="A124" s="16"/>
      <c r="B124" s="166"/>
      <c r="C124" s="8" t="s">
        <v>5</v>
      </c>
      <c r="D124" s="199"/>
      <c r="E124" s="201"/>
      <c r="F124" s="101" t="s">
        <v>24</v>
      </c>
      <c r="G124" s="19"/>
      <c r="H124" s="173" t="s">
        <v>69</v>
      </c>
      <c r="I124" s="100">
        <f>LEN(G124)</f>
        <v>0</v>
      </c>
      <c r="J124" s="32">
        <f>SUM(I123:I124)</f>
        <v>0</v>
      </c>
      <c r="K124" s="6" t="s">
        <v>10</v>
      </c>
      <c r="L124" s="174">
        <f>IF((B125*Config!$G$7)/Config!$C$7&gt;Config!$C$9+(Config!$C$9*Config!$C$11),Config!$C$9+(Config!$C$9*Config!$C$11),(B125*Config!$G$7)/Config!$C$7)</f>
        <v>0</v>
      </c>
      <c r="M124" s="31"/>
      <c r="N124" s="165">
        <f>IF(OR(L124=0,J124=0),"",IF((B125*Config!$G$7)/Config!$C$7&lt;Config!$C$9+(Config!$C$9*Config!$C$11),((J124-L124)*100/L124)/100,((J124-Config!$C$9)*100/Config!$C$9)/100))</f>
      </c>
      <c r="O124" s="31"/>
      <c r="P124" s="164">
        <f>IF((L124*B125)=0,"",(J124*B125*Config!$C$4)/(B125*Config!$C$4*B125))</f>
      </c>
      <c r="Q124" s="7"/>
      <c r="R124" s="202">
        <f ca="1">OFFSET(Intermedio!$N$1,ROWS(Intermedio!$N$1:$N117)/4+1,)</f>
      </c>
    </row>
    <row r="125" spans="1:18" ht="13.5" thickBot="1">
      <c r="A125" s="3"/>
      <c r="B125" s="10">
        <f>(B124-B123)/Config!$C$5</f>
        <v>0</v>
      </c>
      <c r="C125" s="9" t="s">
        <v>6</v>
      </c>
      <c r="D125" s="4"/>
      <c r="E125" s="2"/>
      <c r="F125" s="5"/>
      <c r="G125" s="36"/>
      <c r="H125" s="36"/>
      <c r="I125" s="36"/>
      <c r="J125" s="36"/>
      <c r="K125" s="36"/>
      <c r="L125" s="36"/>
      <c r="M125" s="36"/>
      <c r="N125" s="36"/>
      <c r="O125" s="36"/>
      <c r="P125" s="143" t="s">
        <v>52</v>
      </c>
      <c r="Q125" s="36"/>
      <c r="R125" s="178">
        <f ca="1">OFFSET(Intermedio!$O$1,ROWS(Intermedio!$O$1:$O117)/4+1,)</f>
      </c>
    </row>
    <row r="126" spans="1:18" ht="13.5" thickBot="1">
      <c r="A126" s="30" t="s">
        <v>91</v>
      </c>
      <c r="B126" s="11"/>
      <c r="C126" s="12"/>
      <c r="D126" s="13"/>
      <c r="E126" s="14"/>
      <c r="F126" s="15"/>
      <c r="G126" s="35"/>
      <c r="H126" s="35"/>
      <c r="I126" s="35"/>
      <c r="J126" s="35"/>
      <c r="K126" s="35"/>
      <c r="L126" s="35"/>
      <c r="M126" s="35"/>
      <c r="N126" s="35"/>
      <c r="O126" s="35"/>
      <c r="P126" s="35"/>
      <c r="Q126" s="35"/>
      <c r="R126" s="35"/>
    </row>
    <row r="127" spans="1:18" ht="14.25" thickBot="1">
      <c r="A127" s="34"/>
      <c r="B127" s="166"/>
      <c r="C127" s="8" t="s">
        <v>4</v>
      </c>
      <c r="D127" s="199">
        <f>LEN(E127)</f>
        <v>0</v>
      </c>
      <c r="E127" s="200"/>
      <c r="F127" s="101" t="s">
        <v>23</v>
      </c>
      <c r="G127" s="26"/>
      <c r="H127" s="173" t="s">
        <v>69</v>
      </c>
      <c r="I127" s="4">
        <f>LEN(G127)</f>
        <v>0</v>
      </c>
      <c r="J127" s="27" t="s">
        <v>161</v>
      </c>
      <c r="K127" s="27"/>
      <c r="L127" s="27" t="s">
        <v>9</v>
      </c>
      <c r="M127" s="27"/>
      <c r="N127" s="27" t="s">
        <v>16</v>
      </c>
      <c r="O127" s="27"/>
      <c r="P127" s="27" t="s">
        <v>50</v>
      </c>
      <c r="Q127" s="27"/>
      <c r="R127" s="202">
        <f ca="1">OFFSET(Intermedio!$N$1,ROWS(Intermedio!$N$1:$N121)/4+1,)</f>
      </c>
    </row>
    <row r="128" spans="1:18" ht="15" thickBot="1">
      <c r="A128" s="16"/>
      <c r="B128" s="166"/>
      <c r="C128" s="8" t="s">
        <v>5</v>
      </c>
      <c r="D128" s="199"/>
      <c r="E128" s="201"/>
      <c r="F128" s="101" t="s">
        <v>24</v>
      </c>
      <c r="G128" s="19"/>
      <c r="H128" s="173" t="s">
        <v>69</v>
      </c>
      <c r="I128" s="100">
        <f>LEN(G128)</f>
        <v>0</v>
      </c>
      <c r="J128" s="32">
        <f>SUM(I127:I128)</f>
        <v>0</v>
      </c>
      <c r="K128" s="6" t="s">
        <v>10</v>
      </c>
      <c r="L128" s="174">
        <f>IF((B129*Config!$G$7)/Config!$C$7&gt;Config!$C$9+(Config!$C$9*Config!$C$11),Config!$C$9+(Config!$C$9*Config!$C$11),(B129*Config!$G$7)/Config!$C$7)</f>
        <v>0</v>
      </c>
      <c r="M128" s="31"/>
      <c r="N128" s="165">
        <f>IF(OR(L128=0,J128=0),"",IF((B129*Config!$G$7)/Config!$C$7&lt;Config!$C$9+(Config!$C$9*Config!$C$11),((J128-L128)*100/L128)/100,((J128-Config!$C$9)*100/Config!$C$9)/100))</f>
      </c>
      <c r="O128" s="31"/>
      <c r="P128" s="164">
        <f>IF((L128*B129)=0,"",(J128*B129*Config!$C$4)/(B129*Config!$C$4*B129))</f>
      </c>
      <c r="Q128" s="7"/>
      <c r="R128" s="202">
        <f ca="1">OFFSET(Intermedio!$N$1,ROWS(Intermedio!$N$1:$N121)/4+1,)</f>
      </c>
    </row>
    <row r="129" spans="1:18" ht="13.5" thickBot="1">
      <c r="A129" s="3"/>
      <c r="B129" s="10">
        <f>(B128-B127)/Config!$C$5</f>
        <v>0</v>
      </c>
      <c r="C129" s="9" t="s">
        <v>6</v>
      </c>
      <c r="D129" s="4"/>
      <c r="E129" s="2"/>
      <c r="F129" s="5"/>
      <c r="G129" s="36"/>
      <c r="H129" s="36"/>
      <c r="I129" s="36"/>
      <c r="J129" s="36"/>
      <c r="K129" s="36"/>
      <c r="L129" s="36"/>
      <c r="M129" s="36"/>
      <c r="N129" s="36"/>
      <c r="O129" s="36"/>
      <c r="P129" s="143" t="s">
        <v>52</v>
      </c>
      <c r="Q129" s="36"/>
      <c r="R129" s="178">
        <f ca="1">OFFSET(Intermedio!$O$1,ROWS(Intermedio!$O$1:$O121)/4+1,)</f>
      </c>
    </row>
    <row r="130" spans="1:18" ht="13.5" thickBot="1">
      <c r="A130" s="30" t="s">
        <v>92</v>
      </c>
      <c r="B130" s="11"/>
      <c r="C130" s="12"/>
      <c r="D130" s="13"/>
      <c r="E130" s="14"/>
      <c r="F130" s="15"/>
      <c r="G130" s="35"/>
      <c r="H130" s="35"/>
      <c r="I130" s="35"/>
      <c r="J130" s="35"/>
      <c r="K130" s="35"/>
      <c r="L130" s="35"/>
      <c r="M130" s="35"/>
      <c r="N130" s="35"/>
      <c r="O130" s="35"/>
      <c r="P130" s="35"/>
      <c r="Q130" s="35"/>
      <c r="R130" s="35"/>
    </row>
    <row r="131" spans="1:18" ht="14.25" thickBot="1">
      <c r="A131" s="34"/>
      <c r="B131" s="166"/>
      <c r="C131" s="8" t="s">
        <v>4</v>
      </c>
      <c r="D131" s="199">
        <f>LEN(E131)</f>
        <v>0</v>
      </c>
      <c r="E131" s="200"/>
      <c r="F131" s="101" t="s">
        <v>23</v>
      </c>
      <c r="G131" s="26"/>
      <c r="H131" s="173" t="s">
        <v>69</v>
      </c>
      <c r="I131" s="4">
        <f>LEN(G131)</f>
        <v>0</v>
      </c>
      <c r="J131" s="27" t="s">
        <v>161</v>
      </c>
      <c r="K131" s="27"/>
      <c r="L131" s="27" t="s">
        <v>9</v>
      </c>
      <c r="M131" s="27"/>
      <c r="N131" s="27" t="s">
        <v>16</v>
      </c>
      <c r="O131" s="27"/>
      <c r="P131" s="27" t="s">
        <v>50</v>
      </c>
      <c r="Q131" s="27"/>
      <c r="R131" s="202">
        <f ca="1">OFFSET(Intermedio!$N$1,ROWS(Intermedio!$N$1:$N125)/4+1,)</f>
      </c>
    </row>
    <row r="132" spans="1:18" ht="15" thickBot="1">
      <c r="A132" s="16"/>
      <c r="B132" s="166"/>
      <c r="C132" s="8" t="s">
        <v>5</v>
      </c>
      <c r="D132" s="199"/>
      <c r="E132" s="201"/>
      <c r="F132" s="101" t="s">
        <v>24</v>
      </c>
      <c r="G132" s="19"/>
      <c r="H132" s="173" t="s">
        <v>69</v>
      </c>
      <c r="I132" s="100">
        <f>LEN(G132)</f>
        <v>0</v>
      </c>
      <c r="J132" s="32">
        <f>SUM(I131:I132)</f>
        <v>0</v>
      </c>
      <c r="K132" s="6" t="s">
        <v>10</v>
      </c>
      <c r="L132" s="174">
        <f>IF((B133*Config!$G$7)/Config!$C$7&gt;Config!$C$9+(Config!$C$9*Config!$C$11),Config!$C$9+(Config!$C$9*Config!$C$11),(B133*Config!$G$7)/Config!$C$7)</f>
        <v>0</v>
      </c>
      <c r="M132" s="31"/>
      <c r="N132" s="165">
        <f>IF(OR(L132=0,J132=0),"",IF((B133*Config!$G$7)/Config!$C$7&lt;Config!$C$9+(Config!$C$9*Config!$C$11),((J132-L132)*100/L132)/100,((J132-Config!$C$9)*100/Config!$C$9)/100))</f>
      </c>
      <c r="O132" s="31"/>
      <c r="P132" s="164">
        <f>IF((L132*B133)=0,"",(J132*B133*Config!$C$4)/(B133*Config!$C$4*B133))</f>
      </c>
      <c r="Q132" s="7"/>
      <c r="R132" s="202">
        <f ca="1">OFFSET(Intermedio!$N$1,ROWS(Intermedio!$N$1:$N125)/4+1,)</f>
      </c>
    </row>
    <row r="133" spans="1:18" ht="13.5" thickBot="1">
      <c r="A133" s="3"/>
      <c r="B133" s="10">
        <f>(B132-B131)/Config!$C$5</f>
        <v>0</v>
      </c>
      <c r="C133" s="9" t="s">
        <v>6</v>
      </c>
      <c r="D133" s="4"/>
      <c r="E133" s="2"/>
      <c r="F133" s="5"/>
      <c r="G133" s="36"/>
      <c r="H133" s="36"/>
      <c r="I133" s="36"/>
      <c r="J133" s="36"/>
      <c r="K133" s="36"/>
      <c r="L133" s="36"/>
      <c r="M133" s="36"/>
      <c r="N133" s="36"/>
      <c r="O133" s="36"/>
      <c r="P133" s="143" t="s">
        <v>52</v>
      </c>
      <c r="Q133" s="36"/>
      <c r="R133" s="178">
        <f ca="1">OFFSET(Intermedio!$O$1,ROWS(Intermedio!$O$1:$O125)/4+1,)</f>
      </c>
    </row>
    <row r="134" spans="1:18" ht="13.5" thickBot="1">
      <c r="A134" s="30" t="s">
        <v>93</v>
      </c>
      <c r="B134" s="11"/>
      <c r="C134" s="12"/>
      <c r="D134" s="13"/>
      <c r="E134" s="14"/>
      <c r="F134" s="15"/>
      <c r="G134" s="35"/>
      <c r="H134" s="35"/>
      <c r="I134" s="35"/>
      <c r="J134" s="35"/>
      <c r="K134" s="35"/>
      <c r="L134" s="35"/>
      <c r="M134" s="35"/>
      <c r="N134" s="35"/>
      <c r="O134" s="35"/>
      <c r="P134" s="35"/>
      <c r="Q134" s="35"/>
      <c r="R134" s="35"/>
    </row>
    <row r="135" spans="1:18" ht="14.25" thickBot="1">
      <c r="A135" s="34"/>
      <c r="B135" s="166"/>
      <c r="C135" s="8" t="s">
        <v>4</v>
      </c>
      <c r="D135" s="199">
        <f>LEN(E135)</f>
        <v>0</v>
      </c>
      <c r="E135" s="200"/>
      <c r="F135" s="101" t="s">
        <v>23</v>
      </c>
      <c r="G135" s="26"/>
      <c r="H135" s="173" t="s">
        <v>69</v>
      </c>
      <c r="I135" s="4">
        <f>LEN(G135)</f>
        <v>0</v>
      </c>
      <c r="J135" s="27" t="s">
        <v>161</v>
      </c>
      <c r="K135" s="27"/>
      <c r="L135" s="27" t="s">
        <v>9</v>
      </c>
      <c r="M135" s="27"/>
      <c r="N135" s="27" t="s">
        <v>16</v>
      </c>
      <c r="O135" s="27"/>
      <c r="P135" s="27" t="s">
        <v>50</v>
      </c>
      <c r="Q135" s="27"/>
      <c r="R135" s="202">
        <f ca="1">OFFSET(Intermedio!$N$1,ROWS(Intermedio!$N$1:$N129)/4+1,)</f>
      </c>
    </row>
    <row r="136" spans="1:18" ht="15" thickBot="1">
      <c r="A136" s="16"/>
      <c r="B136" s="166"/>
      <c r="C136" s="8" t="s">
        <v>5</v>
      </c>
      <c r="D136" s="199"/>
      <c r="E136" s="201"/>
      <c r="F136" s="101" t="s">
        <v>24</v>
      </c>
      <c r="G136" s="19"/>
      <c r="H136" s="173" t="s">
        <v>69</v>
      </c>
      <c r="I136" s="100">
        <f>LEN(G136)</f>
        <v>0</v>
      </c>
      <c r="J136" s="32">
        <f>SUM(I135:I136)</f>
        <v>0</v>
      </c>
      <c r="K136" s="6" t="s">
        <v>10</v>
      </c>
      <c r="L136" s="174">
        <f>IF((B137*Config!$G$7)/Config!$C$7&gt;Config!$C$9+(Config!$C$9*Config!$C$11),Config!$C$9+(Config!$C$9*Config!$C$11),(B137*Config!$G$7)/Config!$C$7)</f>
        <v>0</v>
      </c>
      <c r="M136" s="31"/>
      <c r="N136" s="165">
        <f>IF(OR(L136=0,J136=0),"",IF((B137*Config!$G$7)/Config!$C$7&lt;Config!$C$9+(Config!$C$9*Config!$C$11),((J136-L136)*100/L136)/100,((J136-Config!$C$9)*100/Config!$C$9)/100))</f>
      </c>
      <c r="O136" s="31"/>
      <c r="P136" s="164">
        <f>IF((L136*B137)=0,"",(J136*B137*Config!$C$4)/(B137*Config!$C$4*B137))</f>
      </c>
      <c r="Q136" s="7"/>
      <c r="R136" s="202">
        <f ca="1">OFFSET(Intermedio!$N$1,ROWS(Intermedio!$N$1:$N129)/4+1,)</f>
      </c>
    </row>
    <row r="137" spans="1:18" ht="13.5" thickBot="1">
      <c r="A137" s="3"/>
      <c r="B137" s="10">
        <f>(B136-B135)/Config!$C$5</f>
        <v>0</v>
      </c>
      <c r="C137" s="9" t="s">
        <v>6</v>
      </c>
      <c r="D137" s="4"/>
      <c r="E137" s="2"/>
      <c r="F137" s="5"/>
      <c r="G137" s="36"/>
      <c r="H137" s="36"/>
      <c r="I137" s="36"/>
      <c r="J137" s="36"/>
      <c r="K137" s="36"/>
      <c r="L137" s="36"/>
      <c r="M137" s="36"/>
      <c r="N137" s="36"/>
      <c r="O137" s="36"/>
      <c r="P137" s="143" t="s">
        <v>52</v>
      </c>
      <c r="Q137" s="36"/>
      <c r="R137" s="178">
        <f ca="1">OFFSET(Intermedio!$O$1,ROWS(Intermedio!$O$1:$O129)/4+1,)</f>
      </c>
    </row>
    <row r="138" spans="1:18" ht="13.5" thickBot="1">
      <c r="A138" s="30" t="s">
        <v>94</v>
      </c>
      <c r="B138" s="11"/>
      <c r="C138" s="12"/>
      <c r="D138" s="13"/>
      <c r="E138" s="14"/>
      <c r="F138" s="15"/>
      <c r="G138" s="35"/>
      <c r="H138" s="35"/>
      <c r="I138" s="35"/>
      <c r="J138" s="35"/>
      <c r="K138" s="35"/>
      <c r="L138" s="35"/>
      <c r="M138" s="35"/>
      <c r="N138" s="35"/>
      <c r="O138" s="35"/>
      <c r="P138" s="35"/>
      <c r="Q138" s="35"/>
      <c r="R138" s="35"/>
    </row>
    <row r="139" spans="1:18" ht="14.25" thickBot="1">
      <c r="A139" s="34"/>
      <c r="B139" s="166"/>
      <c r="C139" s="8" t="s">
        <v>4</v>
      </c>
      <c r="D139" s="199">
        <f>LEN(E139)</f>
        <v>0</v>
      </c>
      <c r="E139" s="200"/>
      <c r="F139" s="101" t="s">
        <v>23</v>
      </c>
      <c r="G139" s="26"/>
      <c r="H139" s="173" t="s">
        <v>69</v>
      </c>
      <c r="I139" s="4">
        <f>LEN(G139)</f>
        <v>0</v>
      </c>
      <c r="J139" s="27" t="s">
        <v>161</v>
      </c>
      <c r="K139" s="27"/>
      <c r="L139" s="27" t="s">
        <v>9</v>
      </c>
      <c r="M139" s="27"/>
      <c r="N139" s="27" t="s">
        <v>16</v>
      </c>
      <c r="O139" s="27"/>
      <c r="P139" s="27" t="s">
        <v>50</v>
      </c>
      <c r="Q139" s="27"/>
      <c r="R139" s="202">
        <f ca="1">OFFSET(Intermedio!$N$1,ROWS(Intermedio!$N$1:$N133)/4+1,)</f>
      </c>
    </row>
    <row r="140" spans="1:18" ht="15" thickBot="1">
      <c r="A140" s="16"/>
      <c r="B140" s="166"/>
      <c r="C140" s="8" t="s">
        <v>5</v>
      </c>
      <c r="D140" s="199"/>
      <c r="E140" s="201"/>
      <c r="F140" s="101" t="s">
        <v>24</v>
      </c>
      <c r="G140" s="19"/>
      <c r="H140" s="173" t="s">
        <v>69</v>
      </c>
      <c r="I140" s="100">
        <f>LEN(G140)</f>
        <v>0</v>
      </c>
      <c r="J140" s="32">
        <f>SUM(I139:I140)</f>
        <v>0</v>
      </c>
      <c r="K140" s="6" t="s">
        <v>10</v>
      </c>
      <c r="L140" s="174">
        <f>IF((B141*Config!$G$7)/Config!$C$7&gt;Config!$C$9+(Config!$C$9*Config!$C$11),Config!$C$9+(Config!$C$9*Config!$C$11),(B141*Config!$G$7)/Config!$C$7)</f>
        <v>0</v>
      </c>
      <c r="M140" s="31"/>
      <c r="N140" s="165">
        <f>IF(OR(L140=0,J140=0),"",IF((B141*Config!$G$7)/Config!$C$7&lt;Config!$C$9+(Config!$C$9*Config!$C$11),((J140-L140)*100/L140)/100,((J140-Config!$C$9)*100/Config!$C$9)/100))</f>
      </c>
      <c r="O140" s="31"/>
      <c r="P140" s="164">
        <f>IF((L140*B141)=0,"",(J140*B141*Config!$C$4)/(B141*Config!$C$4*B141))</f>
      </c>
      <c r="Q140" s="7"/>
      <c r="R140" s="202">
        <f ca="1">OFFSET(Intermedio!$N$1,ROWS(Intermedio!$N$1:$N133)/4+1,)</f>
      </c>
    </row>
    <row r="141" spans="1:18" ht="13.5" thickBot="1">
      <c r="A141" s="3"/>
      <c r="B141" s="10">
        <f>(B140-B139)/Config!$C$5</f>
        <v>0</v>
      </c>
      <c r="C141" s="9" t="s">
        <v>6</v>
      </c>
      <c r="D141" s="4"/>
      <c r="E141" s="2"/>
      <c r="F141" s="5"/>
      <c r="G141" s="36"/>
      <c r="H141" s="36"/>
      <c r="I141" s="36"/>
      <c r="J141" s="36"/>
      <c r="K141" s="36"/>
      <c r="L141" s="36"/>
      <c r="M141" s="36"/>
      <c r="N141" s="36"/>
      <c r="O141" s="36"/>
      <c r="P141" s="143" t="s">
        <v>52</v>
      </c>
      <c r="Q141" s="36"/>
      <c r="R141" s="178">
        <f ca="1">OFFSET(Intermedio!$O$1,ROWS(Intermedio!$O$1:$O133)/4+1,)</f>
      </c>
    </row>
    <row r="142" spans="1:18" ht="13.5" thickBot="1">
      <c r="A142" s="30" t="s">
        <v>95</v>
      </c>
      <c r="B142" s="11"/>
      <c r="C142" s="12"/>
      <c r="D142" s="13"/>
      <c r="E142" s="14"/>
      <c r="F142" s="15"/>
      <c r="G142" s="35"/>
      <c r="H142" s="35"/>
      <c r="I142" s="35"/>
      <c r="J142" s="35"/>
      <c r="K142" s="35"/>
      <c r="L142" s="35"/>
      <c r="M142" s="35"/>
      <c r="N142" s="35"/>
      <c r="O142" s="35"/>
      <c r="P142" s="35"/>
      <c r="Q142" s="35"/>
      <c r="R142" s="35"/>
    </row>
    <row r="143" spans="1:18" ht="14.25" thickBot="1">
      <c r="A143" s="34"/>
      <c r="B143" s="166"/>
      <c r="C143" s="8" t="s">
        <v>4</v>
      </c>
      <c r="D143" s="199">
        <f>LEN(E143)</f>
        <v>0</v>
      </c>
      <c r="E143" s="200"/>
      <c r="F143" s="101" t="s">
        <v>23</v>
      </c>
      <c r="G143" s="26"/>
      <c r="H143" s="173" t="s">
        <v>69</v>
      </c>
      <c r="I143" s="4">
        <f>LEN(G143)</f>
        <v>0</v>
      </c>
      <c r="J143" s="27" t="s">
        <v>161</v>
      </c>
      <c r="K143" s="27"/>
      <c r="L143" s="27" t="s">
        <v>9</v>
      </c>
      <c r="M143" s="27"/>
      <c r="N143" s="27" t="s">
        <v>16</v>
      </c>
      <c r="O143" s="27"/>
      <c r="P143" s="27" t="s">
        <v>50</v>
      </c>
      <c r="Q143" s="27"/>
      <c r="R143" s="202">
        <f ca="1">OFFSET(Intermedio!$N$1,ROWS(Intermedio!$N$1:$N137)/4+1,)</f>
      </c>
    </row>
    <row r="144" spans="1:18" ht="15" thickBot="1">
      <c r="A144" s="16"/>
      <c r="B144" s="166"/>
      <c r="C144" s="8" t="s">
        <v>5</v>
      </c>
      <c r="D144" s="199"/>
      <c r="E144" s="201"/>
      <c r="F144" s="101" t="s">
        <v>24</v>
      </c>
      <c r="G144" s="19"/>
      <c r="H144" s="173" t="s">
        <v>69</v>
      </c>
      <c r="I144" s="100">
        <f>LEN(G144)</f>
        <v>0</v>
      </c>
      <c r="J144" s="32">
        <f>SUM(I143:I144)</f>
        <v>0</v>
      </c>
      <c r="K144" s="6" t="s">
        <v>10</v>
      </c>
      <c r="L144" s="174">
        <f>IF((B145*Config!$G$7)/Config!$C$7&gt;Config!$C$9+(Config!$C$9*Config!$C$11),Config!$C$9+(Config!$C$9*Config!$C$11),(B145*Config!$G$7)/Config!$C$7)</f>
        <v>0</v>
      </c>
      <c r="M144" s="31"/>
      <c r="N144" s="165">
        <f>IF(OR(L144=0,J144=0),"",IF((B145*Config!$G$7)/Config!$C$7&lt;Config!$C$9+(Config!$C$9*Config!$C$11),((J144-L144)*100/L144)/100,((J144-Config!$C$9)*100/Config!$C$9)/100))</f>
      </c>
      <c r="O144" s="31"/>
      <c r="P144" s="164">
        <f>IF((L144*B145)=0,"",(J144*B145*Config!$C$4)/(B145*Config!$C$4*B145))</f>
      </c>
      <c r="Q144" s="7"/>
      <c r="R144" s="202">
        <f ca="1">OFFSET(Intermedio!$N$1,ROWS(Intermedio!$N$1:$N137)/4+1,)</f>
      </c>
    </row>
    <row r="145" spans="1:18" ht="13.5" thickBot="1">
      <c r="A145" s="3"/>
      <c r="B145" s="10">
        <f>(B144-B143)/Config!$C$5</f>
        <v>0</v>
      </c>
      <c r="C145" s="9" t="s">
        <v>6</v>
      </c>
      <c r="D145" s="4"/>
      <c r="E145" s="2"/>
      <c r="F145" s="5"/>
      <c r="G145" s="36"/>
      <c r="H145" s="36"/>
      <c r="I145" s="36"/>
      <c r="J145" s="36"/>
      <c r="K145" s="36"/>
      <c r="L145" s="36"/>
      <c r="M145" s="36"/>
      <c r="N145" s="36"/>
      <c r="O145" s="36"/>
      <c r="P145" s="143" t="s">
        <v>52</v>
      </c>
      <c r="Q145" s="36"/>
      <c r="R145" s="178">
        <f ca="1">OFFSET(Intermedio!$O$1,ROWS(Intermedio!$O$1:$O137)/4+1,)</f>
      </c>
    </row>
    <row r="146" spans="1:18" ht="13.5" thickBot="1">
      <c r="A146" s="30" t="s">
        <v>96</v>
      </c>
      <c r="B146" s="11"/>
      <c r="C146" s="12"/>
      <c r="D146" s="13"/>
      <c r="E146" s="14"/>
      <c r="F146" s="15"/>
      <c r="G146" s="35"/>
      <c r="H146" s="35"/>
      <c r="I146" s="35"/>
      <c r="J146" s="35"/>
      <c r="K146" s="35"/>
      <c r="L146" s="35"/>
      <c r="M146" s="35"/>
      <c r="N146" s="35"/>
      <c r="O146" s="35"/>
      <c r="P146" s="35"/>
      <c r="Q146" s="35"/>
      <c r="R146" s="35"/>
    </row>
    <row r="147" spans="1:18" ht="14.25" thickBot="1">
      <c r="A147" s="34"/>
      <c r="B147" s="166"/>
      <c r="C147" s="8" t="s">
        <v>4</v>
      </c>
      <c r="D147" s="199">
        <f>LEN(E147)</f>
        <v>0</v>
      </c>
      <c r="E147" s="200"/>
      <c r="F147" s="101" t="s">
        <v>23</v>
      </c>
      <c r="G147" s="26"/>
      <c r="H147" s="173" t="s">
        <v>69</v>
      </c>
      <c r="I147" s="4">
        <f>LEN(G147)</f>
        <v>0</v>
      </c>
      <c r="J147" s="27" t="s">
        <v>161</v>
      </c>
      <c r="K147" s="27"/>
      <c r="L147" s="27" t="s">
        <v>9</v>
      </c>
      <c r="M147" s="27"/>
      <c r="N147" s="27" t="s">
        <v>16</v>
      </c>
      <c r="O147" s="27"/>
      <c r="P147" s="27" t="s">
        <v>50</v>
      </c>
      <c r="Q147" s="27"/>
      <c r="R147" s="202">
        <f ca="1">OFFSET(Intermedio!$N$1,ROWS(Intermedio!$N$1:$N141)/4+1,)</f>
      </c>
    </row>
    <row r="148" spans="1:18" ht="15" thickBot="1">
      <c r="A148" s="16"/>
      <c r="B148" s="166"/>
      <c r="C148" s="8" t="s">
        <v>5</v>
      </c>
      <c r="D148" s="199"/>
      <c r="E148" s="201"/>
      <c r="F148" s="101" t="s">
        <v>24</v>
      </c>
      <c r="G148" s="19"/>
      <c r="H148" s="173" t="s">
        <v>69</v>
      </c>
      <c r="I148" s="100">
        <f>LEN(G148)</f>
        <v>0</v>
      </c>
      <c r="J148" s="32">
        <f>SUM(I147:I148)</f>
        <v>0</v>
      </c>
      <c r="K148" s="6" t="s">
        <v>10</v>
      </c>
      <c r="L148" s="174">
        <f>IF((B149*Config!$G$7)/Config!$C$7&gt;Config!$C$9+(Config!$C$9*Config!$C$11),Config!$C$9+(Config!$C$9*Config!$C$11),(B149*Config!$G$7)/Config!$C$7)</f>
        <v>0</v>
      </c>
      <c r="M148" s="31"/>
      <c r="N148" s="165">
        <f>IF(OR(L148=0,J148=0),"",IF((B149*Config!$G$7)/Config!$C$7&lt;Config!$C$9+(Config!$C$9*Config!$C$11),((J148-L148)*100/L148)/100,((J148-Config!$C$9)*100/Config!$C$9)/100))</f>
      </c>
      <c r="O148" s="31"/>
      <c r="P148" s="164">
        <f>IF((L148*B149)=0,"",(J148*B149*Config!$C$4)/(B149*Config!$C$4*B149))</f>
      </c>
      <c r="Q148" s="7"/>
      <c r="R148" s="202">
        <f ca="1">OFFSET(Intermedio!$N$1,ROWS(Intermedio!$N$1:$N141)/4+1,)</f>
      </c>
    </row>
    <row r="149" spans="1:18" ht="13.5" thickBot="1">
      <c r="A149" s="3"/>
      <c r="B149" s="10">
        <f>(B148-B147)/Config!$C$5</f>
        <v>0</v>
      </c>
      <c r="C149" s="9" t="s">
        <v>6</v>
      </c>
      <c r="D149" s="4"/>
      <c r="E149" s="2"/>
      <c r="F149" s="5"/>
      <c r="G149" s="36"/>
      <c r="H149" s="36"/>
      <c r="I149" s="36"/>
      <c r="J149" s="36"/>
      <c r="K149" s="36"/>
      <c r="L149" s="36"/>
      <c r="M149" s="36"/>
      <c r="N149" s="36"/>
      <c r="O149" s="36"/>
      <c r="P149" s="143" t="s">
        <v>52</v>
      </c>
      <c r="Q149" s="36"/>
      <c r="R149" s="178">
        <f ca="1">OFFSET(Intermedio!$O$1,ROWS(Intermedio!$O$1:$O141)/4+1,)</f>
      </c>
    </row>
    <row r="150" spans="1:18" ht="13.5" thickBot="1">
      <c r="A150" s="30" t="s">
        <v>97</v>
      </c>
      <c r="B150" s="11"/>
      <c r="C150" s="12"/>
      <c r="D150" s="13"/>
      <c r="E150" s="14"/>
      <c r="F150" s="15"/>
      <c r="G150" s="35"/>
      <c r="H150" s="35"/>
      <c r="I150" s="35"/>
      <c r="J150" s="35"/>
      <c r="K150" s="35"/>
      <c r="L150" s="35"/>
      <c r="M150" s="35"/>
      <c r="N150" s="35"/>
      <c r="O150" s="35"/>
      <c r="P150" s="35"/>
      <c r="Q150" s="35"/>
      <c r="R150" s="35"/>
    </row>
    <row r="151" spans="1:18" ht="14.25" thickBot="1">
      <c r="A151" s="34"/>
      <c r="B151" s="166"/>
      <c r="C151" s="8" t="s">
        <v>4</v>
      </c>
      <c r="D151" s="199">
        <f>LEN(E151)</f>
        <v>0</v>
      </c>
      <c r="E151" s="200"/>
      <c r="F151" s="101" t="s">
        <v>23</v>
      </c>
      <c r="G151" s="26"/>
      <c r="H151" s="173" t="s">
        <v>69</v>
      </c>
      <c r="I151" s="4">
        <f>LEN(G151)</f>
        <v>0</v>
      </c>
      <c r="J151" s="27" t="s">
        <v>161</v>
      </c>
      <c r="K151" s="27"/>
      <c r="L151" s="27" t="s">
        <v>9</v>
      </c>
      <c r="M151" s="27"/>
      <c r="N151" s="27" t="s">
        <v>16</v>
      </c>
      <c r="O151" s="27"/>
      <c r="P151" s="27" t="s">
        <v>50</v>
      </c>
      <c r="Q151" s="27"/>
      <c r="R151" s="202">
        <f ca="1">OFFSET(Intermedio!$N$1,ROWS(Intermedio!$N$1:$N145)/4+1,)</f>
      </c>
    </row>
    <row r="152" spans="1:18" ht="15" thickBot="1">
      <c r="A152" s="16"/>
      <c r="B152" s="166"/>
      <c r="C152" s="8" t="s">
        <v>5</v>
      </c>
      <c r="D152" s="199"/>
      <c r="E152" s="201"/>
      <c r="F152" s="101" t="s">
        <v>24</v>
      </c>
      <c r="G152" s="19"/>
      <c r="H152" s="173" t="s">
        <v>69</v>
      </c>
      <c r="I152" s="100">
        <f>LEN(G152)</f>
        <v>0</v>
      </c>
      <c r="J152" s="32">
        <f>SUM(I151:I152)</f>
        <v>0</v>
      </c>
      <c r="K152" s="6" t="s">
        <v>10</v>
      </c>
      <c r="L152" s="174">
        <f>IF((B153*Config!$G$7)/Config!$C$7&gt;Config!$C$9+(Config!$C$9*Config!$C$11),Config!$C$9+(Config!$C$9*Config!$C$11),(B153*Config!$G$7)/Config!$C$7)</f>
        <v>0</v>
      </c>
      <c r="M152" s="31"/>
      <c r="N152" s="165">
        <f>IF(OR(L152=0,J152=0),"",IF((B153*Config!$G$7)/Config!$C$7&lt;Config!$C$9+(Config!$C$9*Config!$C$11),((J152-L152)*100/L152)/100,((J152-Config!$C$9)*100/Config!$C$9)/100))</f>
      </c>
      <c r="O152" s="31"/>
      <c r="P152" s="164">
        <f>IF((L152*B153)=0,"",(J152*B153*Config!$C$4)/(B153*Config!$C$4*B153))</f>
      </c>
      <c r="Q152" s="7"/>
      <c r="R152" s="202">
        <f ca="1">OFFSET(Intermedio!$N$1,ROWS(Intermedio!$N$1:$N145)/4+1,)</f>
      </c>
    </row>
    <row r="153" spans="1:18" ht="13.5" thickBot="1">
      <c r="A153" s="3"/>
      <c r="B153" s="10">
        <f>(B152-B151)/Config!$C$5</f>
        <v>0</v>
      </c>
      <c r="C153" s="9" t="s">
        <v>6</v>
      </c>
      <c r="D153" s="4"/>
      <c r="E153" s="2"/>
      <c r="F153" s="5"/>
      <c r="G153" s="36"/>
      <c r="H153" s="36"/>
      <c r="I153" s="36"/>
      <c r="J153" s="36"/>
      <c r="K153" s="36"/>
      <c r="L153" s="36"/>
      <c r="M153" s="36"/>
      <c r="N153" s="36"/>
      <c r="O153" s="36"/>
      <c r="P153" s="143" t="s">
        <v>52</v>
      </c>
      <c r="Q153" s="36"/>
      <c r="R153" s="178">
        <f ca="1">OFFSET(Intermedio!$O$1,ROWS(Intermedio!$O$1:$O145)/4+1,)</f>
      </c>
    </row>
    <row r="154" spans="1:18" ht="13.5" thickBot="1">
      <c r="A154" s="30" t="s">
        <v>98</v>
      </c>
      <c r="B154" s="11"/>
      <c r="C154" s="12"/>
      <c r="D154" s="13"/>
      <c r="E154" s="14"/>
      <c r="F154" s="15"/>
      <c r="G154" s="35"/>
      <c r="H154" s="35"/>
      <c r="I154" s="35"/>
      <c r="J154" s="35"/>
      <c r="K154" s="35"/>
      <c r="L154" s="35"/>
      <c r="M154" s="35"/>
      <c r="N154" s="35"/>
      <c r="O154" s="35"/>
      <c r="P154" s="35"/>
      <c r="Q154" s="35"/>
      <c r="R154" s="35"/>
    </row>
    <row r="155" spans="1:18" ht="14.25" thickBot="1">
      <c r="A155" s="34"/>
      <c r="B155" s="166"/>
      <c r="C155" s="8" t="s">
        <v>4</v>
      </c>
      <c r="D155" s="199">
        <f>LEN(E155)</f>
        <v>0</v>
      </c>
      <c r="E155" s="200"/>
      <c r="F155" s="101" t="s">
        <v>23</v>
      </c>
      <c r="G155" s="26"/>
      <c r="H155" s="173" t="s">
        <v>69</v>
      </c>
      <c r="I155" s="4">
        <f>LEN(G155)</f>
        <v>0</v>
      </c>
      <c r="J155" s="27" t="s">
        <v>161</v>
      </c>
      <c r="K155" s="27"/>
      <c r="L155" s="27" t="s">
        <v>9</v>
      </c>
      <c r="M155" s="27"/>
      <c r="N155" s="27" t="s">
        <v>16</v>
      </c>
      <c r="O155" s="27"/>
      <c r="P155" s="27" t="s">
        <v>50</v>
      </c>
      <c r="Q155" s="27"/>
      <c r="R155" s="202">
        <f ca="1">OFFSET(Intermedio!$N$1,ROWS(Intermedio!$N$1:$N149)/4+1,)</f>
      </c>
    </row>
    <row r="156" spans="1:18" ht="15" thickBot="1">
      <c r="A156" s="16"/>
      <c r="B156" s="166"/>
      <c r="C156" s="8" t="s">
        <v>5</v>
      </c>
      <c r="D156" s="199"/>
      <c r="E156" s="201"/>
      <c r="F156" s="101" t="s">
        <v>24</v>
      </c>
      <c r="G156" s="19"/>
      <c r="H156" s="173" t="s">
        <v>69</v>
      </c>
      <c r="I156" s="100">
        <f>LEN(G156)</f>
        <v>0</v>
      </c>
      <c r="J156" s="32">
        <f>SUM(I155:I156)</f>
        <v>0</v>
      </c>
      <c r="K156" s="6" t="s">
        <v>10</v>
      </c>
      <c r="L156" s="174">
        <f>IF((B157*Config!$G$7)/Config!$C$7&gt;Config!$C$9+(Config!$C$9*Config!$C$11),Config!$C$9+(Config!$C$9*Config!$C$11),(B157*Config!$G$7)/Config!$C$7)</f>
        <v>0</v>
      </c>
      <c r="M156" s="31"/>
      <c r="N156" s="165">
        <f>IF(OR(L156=0,J156=0),"",IF((B157*Config!$G$7)/Config!$C$7&lt;Config!$C$9+(Config!$C$9*Config!$C$11),((J156-L156)*100/L156)/100,((J156-Config!$C$9)*100/Config!$C$9)/100))</f>
      </c>
      <c r="O156" s="31"/>
      <c r="P156" s="164">
        <f>IF((L156*B157)=0,"",(J156*B157*Config!$C$4)/(B157*Config!$C$4*B157))</f>
      </c>
      <c r="Q156" s="7"/>
      <c r="R156" s="202">
        <f ca="1">OFFSET(Intermedio!$N$1,ROWS(Intermedio!$N$1:$N149)/4+1,)</f>
      </c>
    </row>
    <row r="157" spans="1:18" ht="13.5" thickBot="1">
      <c r="A157" s="3"/>
      <c r="B157" s="10">
        <f>(B156-B155)/Config!$C$5</f>
        <v>0</v>
      </c>
      <c r="C157" s="9" t="s">
        <v>6</v>
      </c>
      <c r="D157" s="4"/>
      <c r="E157" s="2"/>
      <c r="F157" s="5"/>
      <c r="G157" s="36"/>
      <c r="H157" s="36"/>
      <c r="I157" s="36"/>
      <c r="J157" s="36"/>
      <c r="K157" s="36"/>
      <c r="L157" s="36"/>
      <c r="M157" s="36"/>
      <c r="N157" s="36"/>
      <c r="O157" s="36"/>
      <c r="P157" s="143" t="s">
        <v>52</v>
      </c>
      <c r="Q157" s="36"/>
      <c r="R157" s="178">
        <f ca="1">OFFSET(Intermedio!$O$1,ROWS(Intermedio!$O$1:$O149)/4+1,)</f>
      </c>
    </row>
    <row r="158" spans="1:18" ht="13.5" thickBot="1">
      <c r="A158" s="30" t="s">
        <v>99</v>
      </c>
      <c r="B158" s="11"/>
      <c r="C158" s="12"/>
      <c r="D158" s="13"/>
      <c r="E158" s="14"/>
      <c r="F158" s="15"/>
      <c r="G158" s="35"/>
      <c r="H158" s="35"/>
      <c r="I158" s="35"/>
      <c r="J158" s="35"/>
      <c r="K158" s="35"/>
      <c r="L158" s="35"/>
      <c r="M158" s="35"/>
      <c r="N158" s="35"/>
      <c r="O158" s="35"/>
      <c r="P158" s="35"/>
      <c r="Q158" s="35"/>
      <c r="R158" s="35"/>
    </row>
    <row r="159" spans="1:18" ht="14.25" thickBot="1">
      <c r="A159" s="34"/>
      <c r="B159" s="166"/>
      <c r="C159" s="8" t="s">
        <v>4</v>
      </c>
      <c r="D159" s="199">
        <f>LEN(E159)</f>
        <v>0</v>
      </c>
      <c r="E159" s="200"/>
      <c r="F159" s="101" t="s">
        <v>23</v>
      </c>
      <c r="G159" s="26"/>
      <c r="H159" s="173" t="s">
        <v>69</v>
      </c>
      <c r="I159" s="4">
        <f>LEN(G159)</f>
        <v>0</v>
      </c>
      <c r="J159" s="27" t="s">
        <v>161</v>
      </c>
      <c r="K159" s="27"/>
      <c r="L159" s="27" t="s">
        <v>9</v>
      </c>
      <c r="M159" s="27"/>
      <c r="N159" s="27" t="s">
        <v>16</v>
      </c>
      <c r="O159" s="27"/>
      <c r="P159" s="27" t="s">
        <v>50</v>
      </c>
      <c r="Q159" s="27"/>
      <c r="R159" s="202">
        <f ca="1">OFFSET(Intermedio!$N$1,ROWS(Intermedio!$N$1:$N153)/4+1,)</f>
      </c>
    </row>
    <row r="160" spans="1:18" ht="15" thickBot="1">
      <c r="A160" s="16"/>
      <c r="B160" s="166"/>
      <c r="C160" s="8" t="s">
        <v>5</v>
      </c>
      <c r="D160" s="199"/>
      <c r="E160" s="201"/>
      <c r="F160" s="101" t="s">
        <v>24</v>
      </c>
      <c r="G160" s="19"/>
      <c r="H160" s="173" t="s">
        <v>69</v>
      </c>
      <c r="I160" s="100">
        <f>LEN(G160)</f>
        <v>0</v>
      </c>
      <c r="J160" s="32">
        <f>SUM(I159:I160)</f>
        <v>0</v>
      </c>
      <c r="K160" s="6" t="s">
        <v>10</v>
      </c>
      <c r="L160" s="174">
        <f>IF((B161*Config!$G$7)/Config!$C$7&gt;Config!$C$9+(Config!$C$9*Config!$C$11),Config!$C$9+(Config!$C$9*Config!$C$11),(B161*Config!$G$7)/Config!$C$7)</f>
        <v>0</v>
      </c>
      <c r="M160" s="31"/>
      <c r="N160" s="165">
        <f>IF(OR(L160=0,J160=0),"",IF((B161*Config!$G$7)/Config!$C$7&lt;Config!$C$9+(Config!$C$9*Config!$C$11),((J160-L160)*100/L160)/100,((J160-Config!$C$9)*100/Config!$C$9)/100))</f>
      </c>
      <c r="O160" s="31"/>
      <c r="P160" s="164">
        <f>IF((L160*B161)=0,"",(J160*B161*Config!$C$4)/(B161*Config!$C$4*B161))</f>
      </c>
      <c r="Q160" s="7"/>
      <c r="R160" s="202">
        <f ca="1">OFFSET(Intermedio!$N$1,ROWS(Intermedio!$N$1:$N153)/4+1,)</f>
      </c>
    </row>
    <row r="161" spans="1:18" ht="13.5" thickBot="1">
      <c r="A161" s="3"/>
      <c r="B161" s="10">
        <f>(B160-B159)/Config!$C$5</f>
        <v>0</v>
      </c>
      <c r="C161" s="9" t="s">
        <v>6</v>
      </c>
      <c r="D161" s="4"/>
      <c r="E161" s="2"/>
      <c r="F161" s="5"/>
      <c r="G161" s="36"/>
      <c r="H161" s="36"/>
      <c r="I161" s="36"/>
      <c r="J161" s="36"/>
      <c r="K161" s="36"/>
      <c r="L161" s="36"/>
      <c r="M161" s="36"/>
      <c r="N161" s="36"/>
      <c r="O161" s="36"/>
      <c r="P161" s="143" t="s">
        <v>52</v>
      </c>
      <c r="Q161" s="36"/>
      <c r="R161" s="178">
        <f ca="1">OFFSET(Intermedio!$O$1,ROWS(Intermedio!$O$1:$O153)/4+1,)</f>
      </c>
    </row>
    <row r="162" spans="1:18" ht="13.5" thickBot="1">
      <c r="A162" s="30" t="s">
        <v>100</v>
      </c>
      <c r="B162" s="11"/>
      <c r="C162" s="12"/>
      <c r="D162" s="13"/>
      <c r="E162" s="14"/>
      <c r="F162" s="15"/>
      <c r="G162" s="35"/>
      <c r="H162" s="35"/>
      <c r="I162" s="35"/>
      <c r="J162" s="35"/>
      <c r="K162" s="35"/>
      <c r="L162" s="35"/>
      <c r="M162" s="35"/>
      <c r="N162" s="35"/>
      <c r="O162" s="35"/>
      <c r="P162" s="35"/>
      <c r="Q162" s="35"/>
      <c r="R162" s="35"/>
    </row>
    <row r="163" spans="1:18" ht="14.25" thickBot="1">
      <c r="A163" s="34"/>
      <c r="B163" s="166"/>
      <c r="C163" s="8" t="s">
        <v>4</v>
      </c>
      <c r="D163" s="199">
        <f>LEN(E163)</f>
        <v>0</v>
      </c>
      <c r="E163" s="200"/>
      <c r="F163" s="101" t="s">
        <v>23</v>
      </c>
      <c r="G163" s="26"/>
      <c r="H163" s="173" t="s">
        <v>69</v>
      </c>
      <c r="I163" s="4">
        <f>LEN(G163)</f>
        <v>0</v>
      </c>
      <c r="J163" s="27" t="s">
        <v>161</v>
      </c>
      <c r="K163" s="27"/>
      <c r="L163" s="27" t="s">
        <v>9</v>
      </c>
      <c r="M163" s="27"/>
      <c r="N163" s="27" t="s">
        <v>16</v>
      </c>
      <c r="O163" s="27"/>
      <c r="P163" s="27" t="s">
        <v>50</v>
      </c>
      <c r="Q163" s="27"/>
      <c r="R163" s="202">
        <f ca="1">OFFSET(Intermedio!$N$1,ROWS(Intermedio!$N$1:$N157)/4+1,)</f>
      </c>
    </row>
    <row r="164" spans="1:18" ht="15" thickBot="1">
      <c r="A164" s="16"/>
      <c r="B164" s="166"/>
      <c r="C164" s="8" t="s">
        <v>5</v>
      </c>
      <c r="D164" s="199"/>
      <c r="E164" s="201"/>
      <c r="F164" s="101" t="s">
        <v>24</v>
      </c>
      <c r="G164" s="19"/>
      <c r="H164" s="173" t="s">
        <v>69</v>
      </c>
      <c r="I164" s="100">
        <f>LEN(G164)</f>
        <v>0</v>
      </c>
      <c r="J164" s="32">
        <f>SUM(I163:I164)</f>
        <v>0</v>
      </c>
      <c r="K164" s="6" t="s">
        <v>10</v>
      </c>
      <c r="L164" s="174">
        <f>IF((B165*Config!$G$7)/Config!$C$7&gt;Config!$C$9+(Config!$C$9*Config!$C$11),Config!$C$9+(Config!$C$9*Config!$C$11),(B165*Config!$G$7)/Config!$C$7)</f>
        <v>0</v>
      </c>
      <c r="M164" s="31"/>
      <c r="N164" s="165">
        <f>IF(OR(L164=0,J164=0),"",IF((B165*Config!$G$7)/Config!$C$7&lt;Config!$C$9+(Config!$C$9*Config!$C$11),((J164-L164)*100/L164)/100,((J164-Config!$C$9)*100/Config!$C$9)/100))</f>
      </c>
      <c r="O164" s="31"/>
      <c r="P164" s="164">
        <f>IF((L164*B165)=0,"",(J164*B165*Config!$C$4)/(B165*Config!$C$4*B165))</f>
      </c>
      <c r="Q164" s="7"/>
      <c r="R164" s="202">
        <f ca="1">OFFSET(Intermedio!$N$1,ROWS(Intermedio!$N$1:$N157)/4+1,)</f>
      </c>
    </row>
    <row r="165" spans="1:18" ht="13.5" thickBot="1">
      <c r="A165" s="3"/>
      <c r="B165" s="10">
        <f>(B164-B163)/Config!$C$5</f>
        <v>0</v>
      </c>
      <c r="C165" s="9" t="s">
        <v>6</v>
      </c>
      <c r="D165" s="4"/>
      <c r="E165" s="2"/>
      <c r="F165" s="5"/>
      <c r="G165" s="36"/>
      <c r="H165" s="36"/>
      <c r="I165" s="36"/>
      <c r="J165" s="36"/>
      <c r="K165" s="36"/>
      <c r="L165" s="36"/>
      <c r="M165" s="36"/>
      <c r="N165" s="36"/>
      <c r="O165" s="36"/>
      <c r="P165" s="143" t="s">
        <v>52</v>
      </c>
      <c r="Q165" s="36"/>
      <c r="R165" s="178">
        <f ca="1">OFFSET(Intermedio!$O$1,ROWS(Intermedio!$O$1:$O157)/4+1,)</f>
      </c>
    </row>
    <row r="166" spans="1:18" ht="13.5" thickBot="1">
      <c r="A166" s="30" t="s">
        <v>101</v>
      </c>
      <c r="B166" s="11"/>
      <c r="C166" s="12"/>
      <c r="D166" s="13"/>
      <c r="E166" s="14"/>
      <c r="F166" s="15"/>
      <c r="G166" s="35"/>
      <c r="H166" s="35"/>
      <c r="I166" s="35"/>
      <c r="J166" s="35"/>
      <c r="K166" s="35"/>
      <c r="L166" s="35"/>
      <c r="M166" s="35"/>
      <c r="N166" s="35"/>
      <c r="O166" s="35"/>
      <c r="P166" s="35"/>
      <c r="Q166" s="35"/>
      <c r="R166" s="35"/>
    </row>
    <row r="167" spans="1:18" ht="14.25" thickBot="1">
      <c r="A167" s="34"/>
      <c r="B167" s="166"/>
      <c r="C167" s="8" t="s">
        <v>4</v>
      </c>
      <c r="D167" s="199">
        <f>LEN(E167)</f>
        <v>0</v>
      </c>
      <c r="E167" s="200"/>
      <c r="F167" s="101" t="s">
        <v>23</v>
      </c>
      <c r="G167" s="26"/>
      <c r="H167" s="173" t="s">
        <v>69</v>
      </c>
      <c r="I167" s="4">
        <f>LEN(G167)</f>
        <v>0</v>
      </c>
      <c r="J167" s="27" t="s">
        <v>161</v>
      </c>
      <c r="K167" s="27"/>
      <c r="L167" s="27" t="s">
        <v>9</v>
      </c>
      <c r="M167" s="27"/>
      <c r="N167" s="27" t="s">
        <v>16</v>
      </c>
      <c r="O167" s="27"/>
      <c r="P167" s="27" t="s">
        <v>50</v>
      </c>
      <c r="Q167" s="27"/>
      <c r="R167" s="202">
        <f ca="1">OFFSET(Intermedio!$N$1,ROWS(Intermedio!$N$1:$N161)/4+1,)</f>
      </c>
    </row>
    <row r="168" spans="1:18" ht="15" thickBot="1">
      <c r="A168" s="16"/>
      <c r="B168" s="166"/>
      <c r="C168" s="8" t="s">
        <v>5</v>
      </c>
      <c r="D168" s="199"/>
      <c r="E168" s="201"/>
      <c r="F168" s="101" t="s">
        <v>24</v>
      </c>
      <c r="G168" s="19"/>
      <c r="H168" s="173" t="s">
        <v>69</v>
      </c>
      <c r="I168" s="100">
        <f>LEN(G168)</f>
        <v>0</v>
      </c>
      <c r="J168" s="32">
        <f>SUM(I167:I168)</f>
        <v>0</v>
      </c>
      <c r="K168" s="6" t="s">
        <v>10</v>
      </c>
      <c r="L168" s="174">
        <f>IF((B169*Config!$G$7)/Config!$C$7&gt;Config!$C$9+(Config!$C$9*Config!$C$11),Config!$C$9+(Config!$C$9*Config!$C$11),(B169*Config!$G$7)/Config!$C$7)</f>
        <v>0</v>
      </c>
      <c r="M168" s="31"/>
      <c r="N168" s="165">
        <f>IF(OR(L168=0,J168=0),"",IF((B169*Config!$G$7)/Config!$C$7&lt;Config!$C$9+(Config!$C$9*Config!$C$11),((J168-L168)*100/L168)/100,((J168-Config!$C$9)*100/Config!$C$9)/100))</f>
      </c>
      <c r="O168" s="31"/>
      <c r="P168" s="164">
        <f>IF((L168*B169)=0,"",(J168*B169*Config!$C$4)/(B169*Config!$C$4*B169))</f>
      </c>
      <c r="Q168" s="7"/>
      <c r="R168" s="202">
        <f ca="1">OFFSET(Intermedio!$N$1,ROWS(Intermedio!$N$1:$N161)/4+1,)</f>
      </c>
    </row>
    <row r="169" spans="1:18" ht="13.5" thickBot="1">
      <c r="A169" s="3"/>
      <c r="B169" s="10">
        <f>(B168-B167)/Config!$C$5</f>
        <v>0</v>
      </c>
      <c r="C169" s="9" t="s">
        <v>6</v>
      </c>
      <c r="D169" s="4"/>
      <c r="E169" s="2"/>
      <c r="F169" s="5"/>
      <c r="G169" s="36"/>
      <c r="H169" s="36"/>
      <c r="I169" s="36"/>
      <c r="J169" s="36"/>
      <c r="K169" s="36"/>
      <c r="L169" s="36"/>
      <c r="M169" s="36"/>
      <c r="N169" s="36"/>
      <c r="O169" s="36"/>
      <c r="P169" s="143" t="s">
        <v>52</v>
      </c>
      <c r="Q169" s="36"/>
      <c r="R169" s="178">
        <f ca="1">OFFSET(Intermedio!$O$1,ROWS(Intermedio!$O$1:$O161)/4+1,)</f>
      </c>
    </row>
    <row r="170" spans="1:18" ht="13.5" thickBot="1">
      <c r="A170" s="30" t="s">
        <v>102</v>
      </c>
      <c r="B170" s="11"/>
      <c r="C170" s="12"/>
      <c r="D170" s="13"/>
      <c r="E170" s="14"/>
      <c r="F170" s="15"/>
      <c r="G170" s="35"/>
      <c r="H170" s="35"/>
      <c r="I170" s="35"/>
      <c r="J170" s="35"/>
      <c r="K170" s="35"/>
      <c r="L170" s="35"/>
      <c r="M170" s="35"/>
      <c r="N170" s="35"/>
      <c r="O170" s="35"/>
      <c r="P170" s="35"/>
      <c r="Q170" s="35"/>
      <c r="R170" s="35"/>
    </row>
    <row r="171" spans="1:18" ht="14.25" thickBot="1">
      <c r="A171" s="34"/>
      <c r="B171" s="166"/>
      <c r="C171" s="8" t="s">
        <v>4</v>
      </c>
      <c r="D171" s="199">
        <f>LEN(E171)</f>
        <v>0</v>
      </c>
      <c r="E171" s="200"/>
      <c r="F171" s="101" t="s">
        <v>23</v>
      </c>
      <c r="G171" s="26"/>
      <c r="H171" s="173" t="s">
        <v>69</v>
      </c>
      <c r="I171" s="4">
        <f>LEN(G171)</f>
        <v>0</v>
      </c>
      <c r="J171" s="27" t="s">
        <v>161</v>
      </c>
      <c r="K171" s="27"/>
      <c r="L171" s="27" t="s">
        <v>9</v>
      </c>
      <c r="M171" s="27"/>
      <c r="N171" s="27" t="s">
        <v>16</v>
      </c>
      <c r="O171" s="27"/>
      <c r="P171" s="27" t="s">
        <v>50</v>
      </c>
      <c r="Q171" s="27"/>
      <c r="R171" s="202">
        <f ca="1">OFFSET(Intermedio!$N$1,ROWS(Intermedio!$N$1:$N165)/4+1,)</f>
      </c>
    </row>
    <row r="172" spans="1:18" ht="15" thickBot="1">
      <c r="A172" s="16"/>
      <c r="B172" s="166"/>
      <c r="C172" s="8" t="s">
        <v>5</v>
      </c>
      <c r="D172" s="199"/>
      <c r="E172" s="201"/>
      <c r="F172" s="101" t="s">
        <v>24</v>
      </c>
      <c r="G172" s="19"/>
      <c r="H172" s="173" t="s">
        <v>69</v>
      </c>
      <c r="I172" s="100">
        <f>LEN(G172)</f>
        <v>0</v>
      </c>
      <c r="J172" s="32">
        <f>SUM(I171:I172)</f>
        <v>0</v>
      </c>
      <c r="K172" s="6" t="s">
        <v>10</v>
      </c>
      <c r="L172" s="174">
        <f>IF((B173*Config!$G$7)/Config!$C$7&gt;Config!$C$9+(Config!$C$9*Config!$C$11),Config!$C$9+(Config!$C$9*Config!$C$11),(B173*Config!$G$7)/Config!$C$7)</f>
        <v>0</v>
      </c>
      <c r="M172" s="31"/>
      <c r="N172" s="165">
        <f>IF(OR(L172=0,J172=0),"",IF((B173*Config!$G$7)/Config!$C$7&lt;Config!$C$9+(Config!$C$9*Config!$C$11),((J172-L172)*100/L172)/100,((J172-Config!$C$9)*100/Config!$C$9)/100))</f>
      </c>
      <c r="O172" s="31"/>
      <c r="P172" s="164">
        <f>IF((L172*B173)=0,"",(J172*B173*Config!$C$4)/(B173*Config!$C$4*B173))</f>
      </c>
      <c r="Q172" s="7"/>
      <c r="R172" s="202">
        <f ca="1">OFFSET(Intermedio!$N$1,ROWS(Intermedio!$N$1:$N165)/4+1,)</f>
      </c>
    </row>
    <row r="173" spans="1:18" ht="13.5" thickBot="1">
      <c r="A173" s="3"/>
      <c r="B173" s="10">
        <f>(B172-B171)/Config!$C$5</f>
        <v>0</v>
      </c>
      <c r="C173" s="9" t="s">
        <v>6</v>
      </c>
      <c r="D173" s="4"/>
      <c r="E173" s="2"/>
      <c r="F173" s="5"/>
      <c r="G173" s="36"/>
      <c r="H173" s="36"/>
      <c r="I173" s="36"/>
      <c r="J173" s="36"/>
      <c r="K173" s="36"/>
      <c r="L173" s="36"/>
      <c r="M173" s="36"/>
      <c r="N173" s="36"/>
      <c r="O173" s="36"/>
      <c r="P173" s="143" t="s">
        <v>52</v>
      </c>
      <c r="Q173" s="36"/>
      <c r="R173" s="178">
        <f ca="1">OFFSET(Intermedio!$O$1,ROWS(Intermedio!$O$1:$O165)/4+1,)</f>
      </c>
    </row>
    <row r="174" spans="1:18" ht="13.5" thickBot="1">
      <c r="A174" s="30" t="s">
        <v>103</v>
      </c>
      <c r="B174" s="11"/>
      <c r="C174" s="12"/>
      <c r="D174" s="13"/>
      <c r="E174" s="14"/>
      <c r="F174" s="15"/>
      <c r="G174" s="35"/>
      <c r="H174" s="35"/>
      <c r="I174" s="35"/>
      <c r="J174" s="35"/>
      <c r="K174" s="35"/>
      <c r="L174" s="35"/>
      <c r="M174" s="35"/>
      <c r="N174" s="35"/>
      <c r="O174" s="35"/>
      <c r="P174" s="35"/>
      <c r="Q174" s="35"/>
      <c r="R174" s="35"/>
    </row>
    <row r="175" spans="1:18" ht="14.25" thickBot="1">
      <c r="A175" s="34"/>
      <c r="B175" s="166"/>
      <c r="C175" s="8" t="s">
        <v>4</v>
      </c>
      <c r="D175" s="199">
        <f>LEN(E175)</f>
        <v>0</v>
      </c>
      <c r="E175" s="200"/>
      <c r="F175" s="101" t="s">
        <v>23</v>
      </c>
      <c r="G175" s="26"/>
      <c r="H175" s="173" t="s">
        <v>69</v>
      </c>
      <c r="I175" s="4">
        <f>LEN(G175)</f>
        <v>0</v>
      </c>
      <c r="J175" s="27" t="s">
        <v>161</v>
      </c>
      <c r="K175" s="27"/>
      <c r="L175" s="27" t="s">
        <v>9</v>
      </c>
      <c r="M175" s="27"/>
      <c r="N175" s="27" t="s">
        <v>16</v>
      </c>
      <c r="O175" s="27"/>
      <c r="P175" s="27" t="s">
        <v>50</v>
      </c>
      <c r="Q175" s="27"/>
      <c r="R175" s="202">
        <f ca="1">OFFSET(Intermedio!$N$1,ROWS(Intermedio!$N$1:$N169)/4+1,)</f>
      </c>
    </row>
    <row r="176" spans="1:18" ht="15" thickBot="1">
      <c r="A176" s="16"/>
      <c r="B176" s="166"/>
      <c r="C176" s="8" t="s">
        <v>5</v>
      </c>
      <c r="D176" s="199"/>
      <c r="E176" s="201"/>
      <c r="F176" s="101" t="s">
        <v>24</v>
      </c>
      <c r="G176" s="19"/>
      <c r="H176" s="173" t="s">
        <v>69</v>
      </c>
      <c r="I176" s="100">
        <f>LEN(G176)</f>
        <v>0</v>
      </c>
      <c r="J176" s="32">
        <f>SUM(I175:I176)</f>
        <v>0</v>
      </c>
      <c r="K176" s="6" t="s">
        <v>10</v>
      </c>
      <c r="L176" s="174">
        <f>IF((B177*Config!$G$7)/Config!$C$7&gt;Config!$C$9+(Config!$C$9*Config!$C$11),Config!$C$9+(Config!$C$9*Config!$C$11),(B177*Config!$G$7)/Config!$C$7)</f>
        <v>0</v>
      </c>
      <c r="M176" s="31"/>
      <c r="N176" s="165">
        <f>IF(OR(L176=0,J176=0),"",IF((B177*Config!$G$7)/Config!$C$7&lt;Config!$C$9+(Config!$C$9*Config!$C$11),((J176-L176)*100/L176)/100,((J176-Config!$C$9)*100/Config!$C$9)/100))</f>
      </c>
      <c r="O176" s="31"/>
      <c r="P176" s="164">
        <f>IF((L176*B177)=0,"",(J176*B177*Config!$C$4)/(B177*Config!$C$4*B177))</f>
      </c>
      <c r="Q176" s="7"/>
      <c r="R176" s="202">
        <f ca="1">OFFSET(Intermedio!$N$1,ROWS(Intermedio!$N$1:$N169)/4+1,)</f>
      </c>
    </row>
    <row r="177" spans="1:18" ht="13.5" thickBot="1">
      <c r="A177" s="3"/>
      <c r="B177" s="10">
        <f>(B176-B175)/Config!$C$5</f>
        <v>0</v>
      </c>
      <c r="C177" s="9" t="s">
        <v>6</v>
      </c>
      <c r="D177" s="4"/>
      <c r="E177" s="2"/>
      <c r="F177" s="5"/>
      <c r="G177" s="36"/>
      <c r="H177" s="36"/>
      <c r="I177" s="36"/>
      <c r="J177" s="36"/>
      <c r="K177" s="36"/>
      <c r="L177" s="36"/>
      <c r="M177" s="36"/>
      <c r="N177" s="36"/>
      <c r="O177" s="36"/>
      <c r="P177" s="143" t="s">
        <v>52</v>
      </c>
      <c r="Q177" s="36"/>
      <c r="R177" s="178">
        <f ca="1">OFFSET(Intermedio!$O$1,ROWS(Intermedio!$O$1:$O169)/4+1,)</f>
      </c>
    </row>
    <row r="178" spans="1:18" ht="13.5" thickBot="1">
      <c r="A178" s="30" t="s">
        <v>104</v>
      </c>
      <c r="B178" s="11"/>
      <c r="C178" s="12"/>
      <c r="D178" s="13"/>
      <c r="E178" s="14"/>
      <c r="F178" s="15"/>
      <c r="G178" s="35"/>
      <c r="H178" s="35"/>
      <c r="I178" s="35"/>
      <c r="J178" s="35"/>
      <c r="K178" s="35"/>
      <c r="L178" s="35"/>
      <c r="M178" s="35"/>
      <c r="N178" s="35"/>
      <c r="O178" s="35"/>
      <c r="P178" s="35"/>
      <c r="Q178" s="35"/>
      <c r="R178" s="35"/>
    </row>
    <row r="179" spans="1:18" ht="14.25" thickBot="1">
      <c r="A179" s="34"/>
      <c r="B179" s="166"/>
      <c r="C179" s="8" t="s">
        <v>4</v>
      </c>
      <c r="D179" s="199">
        <f>LEN(E179)</f>
        <v>0</v>
      </c>
      <c r="E179" s="200"/>
      <c r="F179" s="101" t="s">
        <v>23</v>
      </c>
      <c r="G179" s="26"/>
      <c r="H179" s="173" t="s">
        <v>69</v>
      </c>
      <c r="I179" s="4">
        <f>LEN(G179)</f>
        <v>0</v>
      </c>
      <c r="J179" s="27" t="s">
        <v>161</v>
      </c>
      <c r="K179" s="27"/>
      <c r="L179" s="27" t="s">
        <v>9</v>
      </c>
      <c r="M179" s="27"/>
      <c r="N179" s="27" t="s">
        <v>16</v>
      </c>
      <c r="O179" s="27"/>
      <c r="P179" s="27" t="s">
        <v>50</v>
      </c>
      <c r="Q179" s="27"/>
      <c r="R179" s="202">
        <f ca="1">OFFSET(Intermedio!$N$1,ROWS(Intermedio!$N$1:$N173)/4+1,)</f>
      </c>
    </row>
    <row r="180" spans="1:18" ht="15" thickBot="1">
      <c r="A180" s="16"/>
      <c r="B180" s="166"/>
      <c r="C180" s="8" t="s">
        <v>5</v>
      </c>
      <c r="D180" s="199"/>
      <c r="E180" s="201"/>
      <c r="F180" s="101" t="s">
        <v>24</v>
      </c>
      <c r="G180" s="19"/>
      <c r="H180" s="173" t="s">
        <v>69</v>
      </c>
      <c r="I180" s="100">
        <f>LEN(G180)</f>
        <v>0</v>
      </c>
      <c r="J180" s="32">
        <f>SUM(I179:I180)</f>
        <v>0</v>
      </c>
      <c r="K180" s="6" t="s">
        <v>10</v>
      </c>
      <c r="L180" s="174">
        <f>IF((B181*Config!$G$7)/Config!$C$7&gt;Config!$C$9+(Config!$C$9*Config!$C$11),Config!$C$9+(Config!$C$9*Config!$C$11),(B181*Config!$G$7)/Config!$C$7)</f>
        <v>0</v>
      </c>
      <c r="M180" s="31"/>
      <c r="N180" s="165">
        <f>IF(OR(L180=0,J180=0),"",IF((B181*Config!$G$7)/Config!$C$7&lt;Config!$C$9+(Config!$C$9*Config!$C$11),((J180-L180)*100/L180)/100,((J180-Config!$C$9)*100/Config!$C$9)/100))</f>
      </c>
      <c r="O180" s="31"/>
      <c r="P180" s="164">
        <f>IF((L180*B181)=0,"",(J180*B181*Config!$C$4)/(B181*Config!$C$4*B181))</f>
      </c>
      <c r="Q180" s="7"/>
      <c r="R180" s="202">
        <f ca="1">OFFSET(Intermedio!$N$1,ROWS(Intermedio!$N$1:$N173)/4+1,)</f>
      </c>
    </row>
    <row r="181" spans="1:18" ht="13.5" thickBot="1">
      <c r="A181" s="3"/>
      <c r="B181" s="10">
        <f>(B180-B179)/Config!$C$5</f>
        <v>0</v>
      </c>
      <c r="C181" s="9" t="s">
        <v>6</v>
      </c>
      <c r="D181" s="4"/>
      <c r="E181" s="2"/>
      <c r="F181" s="5"/>
      <c r="G181" s="36"/>
      <c r="H181" s="36"/>
      <c r="I181" s="36"/>
      <c r="J181" s="36"/>
      <c r="K181" s="36"/>
      <c r="L181" s="36"/>
      <c r="M181" s="36"/>
      <c r="N181" s="36"/>
      <c r="O181" s="36"/>
      <c r="P181" s="143" t="s">
        <v>52</v>
      </c>
      <c r="Q181" s="36"/>
      <c r="R181" s="178">
        <f ca="1">OFFSET(Intermedio!$O$1,ROWS(Intermedio!$O$1:$O173)/4+1,)</f>
      </c>
    </row>
    <row r="182" spans="1:18" ht="13.5" thickBot="1">
      <c r="A182" s="30" t="s">
        <v>105</v>
      </c>
      <c r="B182" s="11"/>
      <c r="C182" s="12"/>
      <c r="D182" s="13"/>
      <c r="E182" s="14"/>
      <c r="F182" s="15"/>
      <c r="G182" s="35"/>
      <c r="H182" s="35"/>
      <c r="I182" s="35"/>
      <c r="J182" s="35"/>
      <c r="K182" s="35"/>
      <c r="L182" s="35"/>
      <c r="M182" s="35"/>
      <c r="N182" s="35"/>
      <c r="O182" s="35"/>
      <c r="P182" s="35"/>
      <c r="Q182" s="35"/>
      <c r="R182" s="35"/>
    </row>
    <row r="183" spans="1:18" ht="14.25" thickBot="1">
      <c r="A183" s="34"/>
      <c r="B183" s="166"/>
      <c r="C183" s="8" t="s">
        <v>4</v>
      </c>
      <c r="D183" s="199">
        <f>LEN(E183)</f>
        <v>0</v>
      </c>
      <c r="E183" s="200"/>
      <c r="F183" s="101" t="s">
        <v>23</v>
      </c>
      <c r="G183" s="26"/>
      <c r="H183" s="173" t="s">
        <v>69</v>
      </c>
      <c r="I183" s="4">
        <f>LEN(G183)</f>
        <v>0</v>
      </c>
      <c r="J183" s="27" t="s">
        <v>161</v>
      </c>
      <c r="K183" s="27"/>
      <c r="L183" s="27" t="s">
        <v>9</v>
      </c>
      <c r="M183" s="27"/>
      <c r="N183" s="27" t="s">
        <v>16</v>
      </c>
      <c r="O183" s="27"/>
      <c r="P183" s="27" t="s">
        <v>50</v>
      </c>
      <c r="Q183" s="27"/>
      <c r="R183" s="202">
        <f ca="1">OFFSET(Intermedio!$N$1,ROWS(Intermedio!$N$1:$N177)/4+1,)</f>
      </c>
    </row>
    <row r="184" spans="1:18" ht="15" thickBot="1">
      <c r="A184" s="16"/>
      <c r="B184" s="166"/>
      <c r="C184" s="8" t="s">
        <v>5</v>
      </c>
      <c r="D184" s="199"/>
      <c r="E184" s="201"/>
      <c r="F184" s="101" t="s">
        <v>24</v>
      </c>
      <c r="G184" s="19"/>
      <c r="H184" s="173" t="s">
        <v>69</v>
      </c>
      <c r="I184" s="100">
        <f>LEN(G184)</f>
        <v>0</v>
      </c>
      <c r="J184" s="32">
        <f>SUM(I183:I184)</f>
        <v>0</v>
      </c>
      <c r="K184" s="6" t="s">
        <v>10</v>
      </c>
      <c r="L184" s="174">
        <f>IF((B185*Config!$G$7)/Config!$C$7&gt;Config!$C$9+(Config!$C$9*Config!$C$11),Config!$C$9+(Config!$C$9*Config!$C$11),(B185*Config!$G$7)/Config!$C$7)</f>
        <v>0</v>
      </c>
      <c r="M184" s="31"/>
      <c r="N184" s="165">
        <f>IF(OR(L184=0,J184=0),"",IF((B185*Config!$G$7)/Config!$C$7&lt;Config!$C$9+(Config!$C$9*Config!$C$11),((J184-L184)*100/L184)/100,((J184-Config!$C$9)*100/Config!$C$9)/100))</f>
      </c>
      <c r="O184" s="31"/>
      <c r="P184" s="164">
        <f>IF((L184*B185)=0,"",(J184*B185*Config!$C$4)/(B185*Config!$C$4*B185))</f>
      </c>
      <c r="Q184" s="7"/>
      <c r="R184" s="202">
        <f ca="1">OFFSET(Intermedio!$N$1,ROWS(Intermedio!$N$1:$N177)/4+1,)</f>
      </c>
    </row>
    <row r="185" spans="1:18" ht="13.5" thickBot="1">
      <c r="A185" s="3"/>
      <c r="B185" s="10">
        <f>(B184-B183)/Config!$C$5</f>
        <v>0</v>
      </c>
      <c r="C185" s="9" t="s">
        <v>6</v>
      </c>
      <c r="D185" s="4"/>
      <c r="E185" s="2"/>
      <c r="F185" s="5"/>
      <c r="G185" s="36"/>
      <c r="H185" s="36"/>
      <c r="I185" s="36"/>
      <c r="J185" s="36"/>
      <c r="K185" s="36"/>
      <c r="L185" s="36"/>
      <c r="M185" s="36"/>
      <c r="N185" s="36"/>
      <c r="O185" s="36"/>
      <c r="P185" s="143" t="s">
        <v>52</v>
      </c>
      <c r="Q185" s="36"/>
      <c r="R185" s="178">
        <f ca="1">OFFSET(Intermedio!$O$1,ROWS(Intermedio!$O$1:$O177)/4+1,)</f>
      </c>
    </row>
    <row r="186" spans="1:18" ht="13.5" thickBot="1">
      <c r="A186" s="30" t="s">
        <v>106</v>
      </c>
      <c r="B186" s="11"/>
      <c r="C186" s="12"/>
      <c r="D186" s="13"/>
      <c r="E186" s="14"/>
      <c r="F186" s="15"/>
      <c r="G186" s="35"/>
      <c r="H186" s="35"/>
      <c r="I186" s="35"/>
      <c r="J186" s="35"/>
      <c r="K186" s="35"/>
      <c r="L186" s="35"/>
      <c r="M186" s="35"/>
      <c r="N186" s="35"/>
      <c r="O186" s="35"/>
      <c r="P186" s="35"/>
      <c r="Q186" s="35"/>
      <c r="R186" s="35"/>
    </row>
    <row r="187" spans="1:18" ht="14.25" thickBot="1">
      <c r="A187" s="34"/>
      <c r="B187" s="166"/>
      <c r="C187" s="8" t="s">
        <v>4</v>
      </c>
      <c r="D187" s="199">
        <f>LEN(E187)</f>
        <v>0</v>
      </c>
      <c r="E187" s="200"/>
      <c r="F187" s="101" t="s">
        <v>23</v>
      </c>
      <c r="G187" s="26"/>
      <c r="H187" s="173" t="s">
        <v>69</v>
      </c>
      <c r="I187" s="4">
        <f>LEN(G187)</f>
        <v>0</v>
      </c>
      <c r="J187" s="27" t="s">
        <v>161</v>
      </c>
      <c r="K187" s="27"/>
      <c r="L187" s="27" t="s">
        <v>9</v>
      </c>
      <c r="M187" s="27"/>
      <c r="N187" s="27" t="s">
        <v>16</v>
      </c>
      <c r="O187" s="27"/>
      <c r="P187" s="27" t="s">
        <v>50</v>
      </c>
      <c r="Q187" s="27"/>
      <c r="R187" s="202">
        <f ca="1">OFFSET(Intermedio!$N$1,ROWS(Intermedio!$N$1:$N181)/4+1,)</f>
      </c>
    </row>
    <row r="188" spans="1:18" ht="15" thickBot="1">
      <c r="A188" s="16"/>
      <c r="B188" s="166"/>
      <c r="C188" s="8" t="s">
        <v>5</v>
      </c>
      <c r="D188" s="199"/>
      <c r="E188" s="201"/>
      <c r="F188" s="101" t="s">
        <v>24</v>
      </c>
      <c r="G188" s="19"/>
      <c r="H188" s="173" t="s">
        <v>69</v>
      </c>
      <c r="I188" s="100">
        <f>LEN(G188)</f>
        <v>0</v>
      </c>
      <c r="J188" s="32">
        <f>SUM(I187:I188)</f>
        <v>0</v>
      </c>
      <c r="K188" s="6" t="s">
        <v>10</v>
      </c>
      <c r="L188" s="174">
        <f>IF((B189*Config!$G$7)/Config!$C$7&gt;Config!$C$9+(Config!$C$9*Config!$C$11),Config!$C$9+(Config!$C$9*Config!$C$11),(B189*Config!$G$7)/Config!$C$7)</f>
        <v>0</v>
      </c>
      <c r="M188" s="31"/>
      <c r="N188" s="165">
        <f>IF(OR(L188=0,J188=0),"",IF((B189*Config!$G$7)/Config!$C$7&lt;Config!$C$9+(Config!$C$9*Config!$C$11),((J188-L188)*100/L188)/100,((J188-Config!$C$9)*100/Config!$C$9)/100))</f>
      </c>
      <c r="O188" s="31"/>
      <c r="P188" s="164">
        <f>IF((L188*B189)=0,"",(J188*B189*Config!$C$4)/(B189*Config!$C$4*B189))</f>
      </c>
      <c r="Q188" s="7"/>
      <c r="R188" s="202">
        <f ca="1">OFFSET(Intermedio!$N$1,ROWS(Intermedio!$N$1:$N181)/4+1,)</f>
      </c>
    </row>
    <row r="189" spans="1:18" ht="13.5" thickBot="1">
      <c r="A189" s="3"/>
      <c r="B189" s="10">
        <f>(B188-B187)/Config!$C$5</f>
        <v>0</v>
      </c>
      <c r="C189" s="9" t="s">
        <v>6</v>
      </c>
      <c r="D189" s="4"/>
      <c r="E189" s="2"/>
      <c r="F189" s="5"/>
      <c r="G189" s="36"/>
      <c r="H189" s="36"/>
      <c r="I189" s="36"/>
      <c r="J189" s="36"/>
      <c r="K189" s="36"/>
      <c r="L189" s="36"/>
      <c r="M189" s="36"/>
      <c r="N189" s="36"/>
      <c r="O189" s="36"/>
      <c r="P189" s="143" t="s">
        <v>52</v>
      </c>
      <c r="Q189" s="36"/>
      <c r="R189" s="178">
        <f ca="1">OFFSET(Intermedio!$O$1,ROWS(Intermedio!$O$1:$O181)/4+1,)</f>
      </c>
    </row>
    <row r="190" spans="1:18" ht="13.5" thickBot="1">
      <c r="A190" s="30" t="s">
        <v>107</v>
      </c>
      <c r="B190" s="11"/>
      <c r="C190" s="12"/>
      <c r="D190" s="13"/>
      <c r="E190" s="14"/>
      <c r="F190" s="15"/>
      <c r="G190" s="35"/>
      <c r="H190" s="35"/>
      <c r="I190" s="35"/>
      <c r="J190" s="35"/>
      <c r="K190" s="35"/>
      <c r="L190" s="35"/>
      <c r="M190" s="35"/>
      <c r="N190" s="35"/>
      <c r="O190" s="35"/>
      <c r="P190" s="35"/>
      <c r="Q190" s="35"/>
      <c r="R190" s="35"/>
    </row>
    <row r="191" spans="1:18" ht="14.25" thickBot="1">
      <c r="A191" s="34"/>
      <c r="B191" s="166"/>
      <c r="C191" s="8" t="s">
        <v>4</v>
      </c>
      <c r="D191" s="199">
        <f>LEN(E191)</f>
        <v>0</v>
      </c>
      <c r="E191" s="200"/>
      <c r="F191" s="101" t="s">
        <v>23</v>
      </c>
      <c r="G191" s="26"/>
      <c r="H191" s="173" t="s">
        <v>69</v>
      </c>
      <c r="I191" s="4">
        <f>LEN(G191)</f>
        <v>0</v>
      </c>
      <c r="J191" s="27" t="s">
        <v>161</v>
      </c>
      <c r="K191" s="27"/>
      <c r="L191" s="27" t="s">
        <v>9</v>
      </c>
      <c r="M191" s="27"/>
      <c r="N191" s="27" t="s">
        <v>16</v>
      </c>
      <c r="O191" s="27"/>
      <c r="P191" s="27" t="s">
        <v>50</v>
      </c>
      <c r="Q191" s="27"/>
      <c r="R191" s="202">
        <f ca="1">OFFSET(Intermedio!$N$1,ROWS(Intermedio!$N$1:$N185)/4+1,)</f>
      </c>
    </row>
    <row r="192" spans="1:18" ht="15" thickBot="1">
      <c r="A192" s="16"/>
      <c r="B192" s="166"/>
      <c r="C192" s="8" t="s">
        <v>5</v>
      </c>
      <c r="D192" s="199"/>
      <c r="E192" s="201"/>
      <c r="F192" s="101" t="s">
        <v>24</v>
      </c>
      <c r="G192" s="19"/>
      <c r="H192" s="173" t="s">
        <v>69</v>
      </c>
      <c r="I192" s="100">
        <f>LEN(G192)</f>
        <v>0</v>
      </c>
      <c r="J192" s="32">
        <f>SUM(I191:I192)</f>
        <v>0</v>
      </c>
      <c r="K192" s="6" t="s">
        <v>10</v>
      </c>
      <c r="L192" s="174">
        <f>IF((B193*Config!$G$7)/Config!$C$7&gt;Config!$C$9+(Config!$C$9*Config!$C$11),Config!$C$9+(Config!$C$9*Config!$C$11),(B193*Config!$G$7)/Config!$C$7)</f>
        <v>0</v>
      </c>
      <c r="M192" s="31"/>
      <c r="N192" s="165">
        <f>IF(OR(L192=0,J192=0),"",IF((B193*Config!$G$7)/Config!$C$7&lt;Config!$C$9+(Config!$C$9*Config!$C$11),((J192-L192)*100/L192)/100,((J192-Config!$C$9)*100/Config!$C$9)/100))</f>
      </c>
      <c r="O192" s="31"/>
      <c r="P192" s="164">
        <f>IF((L192*B193)=0,"",(J192*B193*Config!$C$4)/(B193*Config!$C$4*B193))</f>
      </c>
      <c r="Q192" s="7"/>
      <c r="R192" s="202">
        <f ca="1">OFFSET(Intermedio!$N$1,ROWS(Intermedio!$N$1:$N185)/4+1,)</f>
      </c>
    </row>
    <row r="193" spans="1:18" ht="13.5" thickBot="1">
      <c r="A193" s="3"/>
      <c r="B193" s="10">
        <f>(B192-B191)/Config!$C$5</f>
        <v>0</v>
      </c>
      <c r="C193" s="9" t="s">
        <v>6</v>
      </c>
      <c r="D193" s="4"/>
      <c r="E193" s="2"/>
      <c r="F193" s="5"/>
      <c r="G193" s="36"/>
      <c r="H193" s="36"/>
      <c r="I193" s="36"/>
      <c r="J193" s="36"/>
      <c r="K193" s="36"/>
      <c r="L193" s="36"/>
      <c r="M193" s="36"/>
      <c r="N193" s="36"/>
      <c r="O193" s="36"/>
      <c r="P193" s="143" t="s">
        <v>52</v>
      </c>
      <c r="Q193" s="36"/>
      <c r="R193" s="178">
        <f ca="1">OFFSET(Intermedio!$O$1,ROWS(Intermedio!$O$1:$O185)/4+1,)</f>
      </c>
    </row>
    <row r="194" spans="1:18" ht="13.5" thickBot="1">
      <c r="A194" s="30" t="s">
        <v>108</v>
      </c>
      <c r="B194" s="11"/>
      <c r="C194" s="12"/>
      <c r="D194" s="13"/>
      <c r="E194" s="14"/>
      <c r="F194" s="15"/>
      <c r="G194" s="35"/>
      <c r="H194" s="35"/>
      <c r="I194" s="35"/>
      <c r="J194" s="35"/>
      <c r="K194" s="35"/>
      <c r="L194" s="35"/>
      <c r="M194" s="35"/>
      <c r="N194" s="35"/>
      <c r="O194" s="35"/>
      <c r="P194" s="35"/>
      <c r="Q194" s="35"/>
      <c r="R194" s="35"/>
    </row>
    <row r="195" spans="1:18" ht="14.25" thickBot="1">
      <c r="A195" s="34"/>
      <c r="B195" s="166"/>
      <c r="C195" s="8" t="s">
        <v>4</v>
      </c>
      <c r="D195" s="199">
        <f>LEN(E195)</f>
        <v>0</v>
      </c>
      <c r="E195" s="200"/>
      <c r="F195" s="101" t="s">
        <v>23</v>
      </c>
      <c r="G195" s="26"/>
      <c r="H195" s="173" t="s">
        <v>69</v>
      </c>
      <c r="I195" s="4">
        <f>LEN(G195)</f>
        <v>0</v>
      </c>
      <c r="J195" s="27" t="s">
        <v>161</v>
      </c>
      <c r="K195" s="27"/>
      <c r="L195" s="27" t="s">
        <v>9</v>
      </c>
      <c r="M195" s="27"/>
      <c r="N195" s="27" t="s">
        <v>16</v>
      </c>
      <c r="O195" s="27"/>
      <c r="P195" s="27" t="s">
        <v>50</v>
      </c>
      <c r="Q195" s="27"/>
      <c r="R195" s="202">
        <f ca="1">OFFSET(Intermedio!$N$1,ROWS(Intermedio!$N$1:$N189)/4+1,)</f>
      </c>
    </row>
    <row r="196" spans="1:18" ht="15" thickBot="1">
      <c r="A196" s="16"/>
      <c r="B196" s="166"/>
      <c r="C196" s="8" t="s">
        <v>5</v>
      </c>
      <c r="D196" s="199"/>
      <c r="E196" s="201"/>
      <c r="F196" s="101" t="s">
        <v>24</v>
      </c>
      <c r="G196" s="19"/>
      <c r="H196" s="173" t="s">
        <v>69</v>
      </c>
      <c r="I196" s="100">
        <f>LEN(G196)</f>
        <v>0</v>
      </c>
      <c r="J196" s="32">
        <f>SUM(I195:I196)</f>
        <v>0</v>
      </c>
      <c r="K196" s="6" t="s">
        <v>10</v>
      </c>
      <c r="L196" s="174">
        <f>IF((B197*Config!$G$7)/Config!$C$7&gt;Config!$C$9+(Config!$C$9*Config!$C$11),Config!$C$9+(Config!$C$9*Config!$C$11),(B197*Config!$G$7)/Config!$C$7)</f>
        <v>0</v>
      </c>
      <c r="M196" s="31"/>
      <c r="N196" s="165">
        <f>IF(OR(L196=0,J196=0),"",IF((B197*Config!$G$7)/Config!$C$7&lt;Config!$C$9+(Config!$C$9*Config!$C$11),((J196-L196)*100/L196)/100,((J196-Config!$C$9)*100/Config!$C$9)/100))</f>
      </c>
      <c r="O196" s="31"/>
      <c r="P196" s="164">
        <f>IF((L196*B197)=0,"",(J196*B197*Config!$C$4)/(B197*Config!$C$4*B197))</f>
      </c>
      <c r="Q196" s="7"/>
      <c r="R196" s="202">
        <f ca="1">OFFSET(Intermedio!$N$1,ROWS(Intermedio!$N$1:$N189)/4+1,)</f>
      </c>
    </row>
    <row r="197" spans="1:18" ht="13.5" thickBot="1">
      <c r="A197" s="3"/>
      <c r="B197" s="10">
        <f>(B196-B195)/Config!$C$5</f>
        <v>0</v>
      </c>
      <c r="C197" s="9" t="s">
        <v>6</v>
      </c>
      <c r="D197" s="4"/>
      <c r="E197" s="2"/>
      <c r="F197" s="5"/>
      <c r="G197" s="36"/>
      <c r="H197" s="36"/>
      <c r="I197" s="36"/>
      <c r="J197" s="36"/>
      <c r="K197" s="36"/>
      <c r="L197" s="36"/>
      <c r="M197" s="36"/>
      <c r="N197" s="36"/>
      <c r="O197" s="36"/>
      <c r="P197" s="143" t="s">
        <v>52</v>
      </c>
      <c r="Q197" s="36"/>
      <c r="R197" s="178">
        <f ca="1">OFFSET(Intermedio!$O$1,ROWS(Intermedio!$O$1:$O189)/4+1,)</f>
      </c>
    </row>
    <row r="198" spans="1:18" ht="13.5" thickBot="1">
      <c r="A198" s="30" t="s">
        <v>109</v>
      </c>
      <c r="B198" s="11"/>
      <c r="C198" s="12"/>
      <c r="D198" s="13"/>
      <c r="E198" s="14"/>
      <c r="F198" s="15"/>
      <c r="G198" s="35"/>
      <c r="H198" s="35"/>
      <c r="I198" s="35"/>
      <c r="J198" s="35"/>
      <c r="K198" s="35"/>
      <c r="L198" s="35"/>
      <c r="M198" s="35"/>
      <c r="N198" s="35"/>
      <c r="O198" s="35"/>
      <c r="P198" s="35"/>
      <c r="Q198" s="35"/>
      <c r="R198" s="35"/>
    </row>
    <row r="199" spans="1:18" ht="14.25" thickBot="1">
      <c r="A199" s="34"/>
      <c r="B199" s="166"/>
      <c r="C199" s="8" t="s">
        <v>4</v>
      </c>
      <c r="D199" s="199">
        <f>LEN(E199)</f>
        <v>0</v>
      </c>
      <c r="E199" s="200"/>
      <c r="F199" s="101" t="s">
        <v>23</v>
      </c>
      <c r="G199" s="26"/>
      <c r="H199" s="173" t="s">
        <v>69</v>
      </c>
      <c r="I199" s="4">
        <f>LEN(G199)</f>
        <v>0</v>
      </c>
      <c r="J199" s="27" t="s">
        <v>161</v>
      </c>
      <c r="K199" s="27"/>
      <c r="L199" s="27" t="s">
        <v>9</v>
      </c>
      <c r="M199" s="27"/>
      <c r="N199" s="27" t="s">
        <v>16</v>
      </c>
      <c r="O199" s="27"/>
      <c r="P199" s="27" t="s">
        <v>50</v>
      </c>
      <c r="Q199" s="27"/>
      <c r="R199" s="202">
        <f ca="1">OFFSET(Intermedio!$N$1,ROWS(Intermedio!$N$1:$N193)/4+1,)</f>
      </c>
    </row>
    <row r="200" spans="1:18" ht="15" thickBot="1">
      <c r="A200" s="16"/>
      <c r="B200" s="166"/>
      <c r="C200" s="8" t="s">
        <v>5</v>
      </c>
      <c r="D200" s="199"/>
      <c r="E200" s="201"/>
      <c r="F200" s="101" t="s">
        <v>24</v>
      </c>
      <c r="G200" s="19"/>
      <c r="H200" s="173" t="s">
        <v>69</v>
      </c>
      <c r="I200" s="100">
        <f>LEN(G200)</f>
        <v>0</v>
      </c>
      <c r="J200" s="32">
        <f>SUM(I199:I200)</f>
        <v>0</v>
      </c>
      <c r="K200" s="6" t="s">
        <v>10</v>
      </c>
      <c r="L200" s="174">
        <f>IF((B201*Config!$G$7)/Config!$C$7&gt;Config!$C$9+(Config!$C$9*Config!$C$11),Config!$C$9+(Config!$C$9*Config!$C$11),(B201*Config!$G$7)/Config!$C$7)</f>
        <v>0</v>
      </c>
      <c r="M200" s="31"/>
      <c r="N200" s="165">
        <f>IF(OR(L200=0,J200=0),"",IF((B201*Config!$G$7)/Config!$C$7&lt;Config!$C$9+(Config!$C$9*Config!$C$11),((J200-L200)*100/L200)/100,((J200-Config!$C$9)*100/Config!$C$9)/100))</f>
      </c>
      <c r="O200" s="31"/>
      <c r="P200" s="164">
        <f>IF((L200*B201)=0,"",(J200*B201*Config!$C$4)/(B201*Config!$C$4*B201))</f>
      </c>
      <c r="Q200" s="7"/>
      <c r="R200" s="202">
        <f ca="1">OFFSET(Intermedio!$N$1,ROWS(Intermedio!$N$1:$N193)/4+1,)</f>
      </c>
    </row>
    <row r="201" spans="1:18" ht="13.5" thickBot="1">
      <c r="A201" s="3"/>
      <c r="B201" s="10">
        <f>(B200-B199)/Config!$C$5</f>
        <v>0</v>
      </c>
      <c r="C201" s="9" t="s">
        <v>6</v>
      </c>
      <c r="D201" s="4"/>
      <c r="E201" s="2"/>
      <c r="F201" s="5"/>
      <c r="G201" s="36"/>
      <c r="H201" s="36"/>
      <c r="I201" s="36"/>
      <c r="J201" s="36"/>
      <c r="K201" s="36"/>
      <c r="L201" s="36"/>
      <c r="M201" s="36"/>
      <c r="N201" s="36"/>
      <c r="O201" s="36"/>
      <c r="P201" s="143" t="s">
        <v>52</v>
      </c>
      <c r="Q201" s="36"/>
      <c r="R201" s="178">
        <f ca="1">OFFSET(Intermedio!$O$1,ROWS(Intermedio!$O$1:$O193)/4+1,)</f>
      </c>
    </row>
    <row r="202" spans="1:18" ht="13.5" thickBot="1">
      <c r="A202" s="30" t="s">
        <v>110</v>
      </c>
      <c r="B202" s="11"/>
      <c r="C202" s="12"/>
      <c r="D202" s="13"/>
      <c r="E202" s="14"/>
      <c r="F202" s="15"/>
      <c r="G202" s="35"/>
      <c r="H202" s="35"/>
      <c r="I202" s="35"/>
      <c r="J202" s="35"/>
      <c r="K202" s="35"/>
      <c r="L202" s="35"/>
      <c r="M202" s="35"/>
      <c r="N202" s="35"/>
      <c r="O202" s="35"/>
      <c r="P202" s="35"/>
      <c r="Q202" s="35"/>
      <c r="R202" s="35"/>
    </row>
    <row r="203" spans="1:18" ht="14.25" thickBot="1">
      <c r="A203" s="34"/>
      <c r="B203" s="166"/>
      <c r="C203" s="8" t="s">
        <v>4</v>
      </c>
      <c r="D203" s="199">
        <f>LEN(E203)</f>
        <v>0</v>
      </c>
      <c r="E203" s="200"/>
      <c r="F203" s="101" t="s">
        <v>23</v>
      </c>
      <c r="G203" s="26"/>
      <c r="H203" s="173" t="s">
        <v>69</v>
      </c>
      <c r="I203" s="4">
        <f>LEN(G203)</f>
        <v>0</v>
      </c>
      <c r="J203" s="27" t="s">
        <v>161</v>
      </c>
      <c r="K203" s="27"/>
      <c r="L203" s="27" t="s">
        <v>9</v>
      </c>
      <c r="M203" s="27"/>
      <c r="N203" s="27" t="s">
        <v>16</v>
      </c>
      <c r="O203" s="27"/>
      <c r="P203" s="27" t="s">
        <v>50</v>
      </c>
      <c r="Q203" s="27"/>
      <c r="R203" s="202">
        <f ca="1">OFFSET(Intermedio!$N$1,ROWS(Intermedio!$N$1:$N197)/4+1,)</f>
      </c>
    </row>
    <row r="204" spans="1:18" ht="15" thickBot="1">
      <c r="A204" s="16"/>
      <c r="B204" s="166"/>
      <c r="C204" s="8" t="s">
        <v>5</v>
      </c>
      <c r="D204" s="199"/>
      <c r="E204" s="201"/>
      <c r="F204" s="101" t="s">
        <v>24</v>
      </c>
      <c r="G204" s="19"/>
      <c r="H204" s="173" t="s">
        <v>69</v>
      </c>
      <c r="I204" s="100">
        <f>LEN(G204)</f>
        <v>0</v>
      </c>
      <c r="J204" s="32">
        <f>SUM(I203:I204)</f>
        <v>0</v>
      </c>
      <c r="K204" s="6" t="s">
        <v>10</v>
      </c>
      <c r="L204" s="174">
        <f>IF((B205*Config!$G$7)/Config!$C$7&gt;Config!$C$9+(Config!$C$9*Config!$C$11),Config!$C$9+(Config!$C$9*Config!$C$11),(B205*Config!$G$7)/Config!$C$7)</f>
        <v>0</v>
      </c>
      <c r="M204" s="31"/>
      <c r="N204" s="165">
        <f>IF(OR(L204=0,J204=0),"",IF((B205*Config!$G$7)/Config!$C$7&lt;Config!$C$9+(Config!$C$9*Config!$C$11),((J204-L204)*100/L204)/100,((J204-Config!$C$9)*100/Config!$C$9)/100))</f>
      </c>
      <c r="O204" s="31"/>
      <c r="P204" s="164">
        <f>IF((L204*B205)=0,"",(J204*B205*Config!$C$4)/(B205*Config!$C$4*B205))</f>
      </c>
      <c r="Q204" s="7"/>
      <c r="R204" s="202">
        <f ca="1">OFFSET(Intermedio!$N$1,ROWS(Intermedio!$N$1:$N197)/4+1,)</f>
      </c>
    </row>
    <row r="205" spans="1:18" ht="13.5" thickBot="1">
      <c r="A205" s="3"/>
      <c r="B205" s="10">
        <f>(B204-B203)/Config!$C$5</f>
        <v>0</v>
      </c>
      <c r="C205" s="9" t="s">
        <v>6</v>
      </c>
      <c r="D205" s="4"/>
      <c r="E205" s="2"/>
      <c r="F205" s="5"/>
      <c r="G205" s="36"/>
      <c r="H205" s="36"/>
      <c r="I205" s="36"/>
      <c r="J205" s="36"/>
      <c r="K205" s="36"/>
      <c r="L205" s="36"/>
      <c r="M205" s="36"/>
      <c r="N205" s="36"/>
      <c r="O205" s="36"/>
      <c r="P205" s="143" t="s">
        <v>52</v>
      </c>
      <c r="Q205" s="36"/>
      <c r="R205" s="178">
        <f ca="1">OFFSET(Intermedio!$O$1,ROWS(Intermedio!$O$1:$O197)/4+1,)</f>
      </c>
    </row>
    <row r="206" spans="1:18" ht="13.5" thickBot="1">
      <c r="A206" s="30" t="s">
        <v>111</v>
      </c>
      <c r="B206" s="11"/>
      <c r="C206" s="12"/>
      <c r="D206" s="13"/>
      <c r="E206" s="14"/>
      <c r="F206" s="15"/>
      <c r="G206" s="35"/>
      <c r="H206" s="35"/>
      <c r="I206" s="35"/>
      <c r="J206" s="35"/>
      <c r="K206" s="35"/>
      <c r="L206" s="35"/>
      <c r="M206" s="35"/>
      <c r="N206" s="35"/>
      <c r="O206" s="35"/>
      <c r="P206" s="35"/>
      <c r="Q206" s="35"/>
      <c r="R206" s="35"/>
    </row>
    <row r="207" spans="1:18" ht="14.25" thickBot="1">
      <c r="A207" s="34"/>
      <c r="B207" s="166"/>
      <c r="C207" s="8" t="s">
        <v>4</v>
      </c>
      <c r="D207" s="199">
        <f>LEN(E207)</f>
        <v>0</v>
      </c>
      <c r="E207" s="200"/>
      <c r="F207" s="101" t="s">
        <v>23</v>
      </c>
      <c r="G207" s="26"/>
      <c r="H207" s="173" t="s">
        <v>69</v>
      </c>
      <c r="I207" s="4">
        <f>LEN(G207)</f>
        <v>0</v>
      </c>
      <c r="J207" s="27" t="s">
        <v>161</v>
      </c>
      <c r="K207" s="27"/>
      <c r="L207" s="27" t="s">
        <v>9</v>
      </c>
      <c r="M207" s="27"/>
      <c r="N207" s="27" t="s">
        <v>16</v>
      </c>
      <c r="O207" s="27"/>
      <c r="P207" s="27" t="s">
        <v>50</v>
      </c>
      <c r="Q207" s="27"/>
      <c r="R207" s="202">
        <f ca="1">OFFSET(Intermedio!$N$1,ROWS(Intermedio!$N$1:$N201)/4+1,)</f>
      </c>
    </row>
    <row r="208" spans="1:18" ht="15" thickBot="1">
      <c r="A208" s="16"/>
      <c r="B208" s="166"/>
      <c r="C208" s="8" t="s">
        <v>5</v>
      </c>
      <c r="D208" s="199"/>
      <c r="E208" s="201"/>
      <c r="F208" s="101" t="s">
        <v>24</v>
      </c>
      <c r="G208" s="19"/>
      <c r="H208" s="173" t="s">
        <v>69</v>
      </c>
      <c r="I208" s="100">
        <f>LEN(G208)</f>
        <v>0</v>
      </c>
      <c r="J208" s="32">
        <f>SUM(I207:I208)</f>
        <v>0</v>
      </c>
      <c r="K208" s="6" t="s">
        <v>10</v>
      </c>
      <c r="L208" s="174">
        <f>IF((B209*Config!$G$7)/Config!$C$7&gt;Config!$C$9+(Config!$C$9*Config!$C$11),Config!$C$9+(Config!$C$9*Config!$C$11),(B209*Config!$G$7)/Config!$C$7)</f>
        <v>0</v>
      </c>
      <c r="M208" s="31"/>
      <c r="N208" s="165">
        <f>IF(OR(L208=0,J208=0),"",IF((B209*Config!$G$7)/Config!$C$7&lt;Config!$C$9+(Config!$C$9*Config!$C$11),((J208-L208)*100/L208)/100,((J208-Config!$C$9)*100/Config!$C$9)/100))</f>
      </c>
      <c r="O208" s="31"/>
      <c r="P208" s="164">
        <f>IF((L208*B209)=0,"",(J208*B209*Config!$C$4)/(B209*Config!$C$4*B209))</f>
      </c>
      <c r="Q208" s="7"/>
      <c r="R208" s="202">
        <f ca="1">OFFSET(Intermedio!$N$1,ROWS(Intermedio!$N$1:$N201)/4+1,)</f>
      </c>
    </row>
    <row r="209" spans="1:18" ht="13.5" thickBot="1">
      <c r="A209" s="3"/>
      <c r="B209" s="10">
        <f>(B208-B207)/Config!$C$5</f>
        <v>0</v>
      </c>
      <c r="C209" s="9" t="s">
        <v>6</v>
      </c>
      <c r="D209" s="4"/>
      <c r="E209" s="2"/>
      <c r="F209" s="5"/>
      <c r="G209" s="36"/>
      <c r="H209" s="36"/>
      <c r="I209" s="36"/>
      <c r="J209" s="36"/>
      <c r="K209" s="36"/>
      <c r="L209" s="36"/>
      <c r="M209" s="36"/>
      <c r="N209" s="36"/>
      <c r="O209" s="36"/>
      <c r="P209" s="143" t="s">
        <v>52</v>
      </c>
      <c r="Q209" s="36"/>
      <c r="R209" s="178">
        <f ca="1">OFFSET(Intermedio!$O$1,ROWS(Intermedio!$O$1:$O201)/4+1,)</f>
      </c>
    </row>
    <row r="210" spans="1:18" ht="13.5" thickBot="1">
      <c r="A210" s="30" t="s">
        <v>112</v>
      </c>
      <c r="B210" s="11"/>
      <c r="C210" s="12"/>
      <c r="D210" s="13"/>
      <c r="E210" s="14"/>
      <c r="F210" s="15"/>
      <c r="G210" s="35"/>
      <c r="H210" s="35"/>
      <c r="I210" s="35"/>
      <c r="J210" s="35"/>
      <c r="K210" s="35"/>
      <c r="L210" s="35"/>
      <c r="M210" s="35"/>
      <c r="N210" s="35"/>
      <c r="O210" s="35"/>
      <c r="P210" s="35"/>
      <c r="Q210" s="35"/>
      <c r="R210" s="35"/>
    </row>
    <row r="211" spans="1:18" ht="14.25" thickBot="1">
      <c r="A211" s="34"/>
      <c r="B211" s="166"/>
      <c r="C211" s="8" t="s">
        <v>4</v>
      </c>
      <c r="D211" s="199">
        <f>LEN(E211)</f>
        <v>0</v>
      </c>
      <c r="E211" s="200"/>
      <c r="F211" s="101" t="s">
        <v>23</v>
      </c>
      <c r="G211" s="26"/>
      <c r="H211" s="173" t="s">
        <v>69</v>
      </c>
      <c r="I211" s="4">
        <f>LEN(G211)</f>
        <v>0</v>
      </c>
      <c r="J211" s="27" t="s">
        <v>161</v>
      </c>
      <c r="K211" s="27"/>
      <c r="L211" s="27" t="s">
        <v>9</v>
      </c>
      <c r="M211" s="27"/>
      <c r="N211" s="27" t="s">
        <v>16</v>
      </c>
      <c r="O211" s="27"/>
      <c r="P211" s="27" t="s">
        <v>50</v>
      </c>
      <c r="Q211" s="27"/>
      <c r="R211" s="202">
        <f ca="1">OFFSET(Intermedio!$N$1,ROWS(Intermedio!$N$1:$N205)/4+1,)</f>
      </c>
    </row>
    <row r="212" spans="1:18" ht="15" thickBot="1">
      <c r="A212" s="16"/>
      <c r="B212" s="166"/>
      <c r="C212" s="8" t="s">
        <v>5</v>
      </c>
      <c r="D212" s="199"/>
      <c r="E212" s="201"/>
      <c r="F212" s="101" t="s">
        <v>24</v>
      </c>
      <c r="G212" s="19"/>
      <c r="H212" s="173" t="s">
        <v>69</v>
      </c>
      <c r="I212" s="100">
        <f>LEN(G212)</f>
        <v>0</v>
      </c>
      <c r="J212" s="32">
        <f>SUM(I211:I212)</f>
        <v>0</v>
      </c>
      <c r="K212" s="6" t="s">
        <v>10</v>
      </c>
      <c r="L212" s="174">
        <f>IF((B213*Config!$G$7)/Config!$C$7&gt;Config!$C$9+(Config!$C$9*Config!$C$11),Config!$C$9+(Config!$C$9*Config!$C$11),(B213*Config!$G$7)/Config!$C$7)</f>
        <v>0</v>
      </c>
      <c r="M212" s="31"/>
      <c r="N212" s="165">
        <f>IF(OR(L212=0,J212=0),"",IF((B213*Config!$G$7)/Config!$C$7&lt;Config!$C$9+(Config!$C$9*Config!$C$11),((J212-L212)*100/L212)/100,((J212-Config!$C$9)*100/Config!$C$9)/100))</f>
      </c>
      <c r="O212" s="31"/>
      <c r="P212" s="164">
        <f>IF((L212*B213)=0,"",(J212*B213*Config!$C$4)/(B213*Config!$C$4*B213))</f>
      </c>
      <c r="Q212" s="7"/>
      <c r="R212" s="202">
        <f ca="1">OFFSET(Intermedio!$N$1,ROWS(Intermedio!$N$1:$N205)/4+1,)</f>
      </c>
    </row>
    <row r="213" spans="1:18" ht="13.5" thickBot="1">
      <c r="A213" s="3"/>
      <c r="B213" s="10">
        <f>(B212-B211)/Config!$C$5</f>
        <v>0</v>
      </c>
      <c r="C213" s="9" t="s">
        <v>6</v>
      </c>
      <c r="D213" s="4"/>
      <c r="E213" s="2"/>
      <c r="F213" s="5"/>
      <c r="G213" s="36"/>
      <c r="H213" s="36"/>
      <c r="I213" s="36"/>
      <c r="J213" s="36"/>
      <c r="K213" s="36"/>
      <c r="L213" s="36"/>
      <c r="M213" s="36"/>
      <c r="N213" s="36"/>
      <c r="O213" s="36"/>
      <c r="P213" s="143" t="s">
        <v>52</v>
      </c>
      <c r="Q213" s="36"/>
      <c r="R213" s="178">
        <f ca="1">OFFSET(Intermedio!$O$1,ROWS(Intermedio!$O$1:$O205)/4+1,)</f>
      </c>
    </row>
    <row r="214" spans="1:18" ht="13.5" thickBot="1">
      <c r="A214" s="30" t="s">
        <v>113</v>
      </c>
      <c r="B214" s="11"/>
      <c r="C214" s="12"/>
      <c r="D214" s="13"/>
      <c r="E214" s="14"/>
      <c r="F214" s="15"/>
      <c r="G214" s="35"/>
      <c r="H214" s="35"/>
      <c r="I214" s="35"/>
      <c r="J214" s="35"/>
      <c r="K214" s="35"/>
      <c r="L214" s="35"/>
      <c r="M214" s="35"/>
      <c r="N214" s="35"/>
      <c r="O214" s="35"/>
      <c r="P214" s="35"/>
      <c r="Q214" s="35"/>
      <c r="R214" s="35"/>
    </row>
    <row r="215" spans="1:18" ht="14.25" thickBot="1">
      <c r="A215" s="34"/>
      <c r="B215" s="166"/>
      <c r="C215" s="8" t="s">
        <v>4</v>
      </c>
      <c r="D215" s="199">
        <f>LEN(E215)</f>
        <v>0</v>
      </c>
      <c r="E215" s="200"/>
      <c r="F215" s="101" t="s">
        <v>23</v>
      </c>
      <c r="G215" s="26"/>
      <c r="H215" s="173" t="s">
        <v>69</v>
      </c>
      <c r="I215" s="4">
        <f>LEN(G215)</f>
        <v>0</v>
      </c>
      <c r="J215" s="27" t="s">
        <v>161</v>
      </c>
      <c r="K215" s="27"/>
      <c r="L215" s="27" t="s">
        <v>9</v>
      </c>
      <c r="M215" s="27"/>
      <c r="N215" s="27" t="s">
        <v>16</v>
      </c>
      <c r="O215" s="27"/>
      <c r="P215" s="27" t="s">
        <v>50</v>
      </c>
      <c r="Q215" s="27"/>
      <c r="R215" s="202">
        <f ca="1">OFFSET(Intermedio!$N$1,ROWS(Intermedio!$N$1:$N209)/4+1,)</f>
      </c>
    </row>
    <row r="216" spans="1:18" ht="15" thickBot="1">
      <c r="A216" s="16"/>
      <c r="B216" s="166"/>
      <c r="C216" s="8" t="s">
        <v>5</v>
      </c>
      <c r="D216" s="199"/>
      <c r="E216" s="201"/>
      <c r="F216" s="101" t="s">
        <v>24</v>
      </c>
      <c r="G216" s="19"/>
      <c r="H216" s="173" t="s">
        <v>69</v>
      </c>
      <c r="I216" s="100">
        <f>LEN(G216)</f>
        <v>0</v>
      </c>
      <c r="J216" s="32">
        <f>SUM(I215:I216)</f>
        <v>0</v>
      </c>
      <c r="K216" s="6" t="s">
        <v>10</v>
      </c>
      <c r="L216" s="174">
        <f>IF((B217*Config!$G$7)/Config!$C$7&gt;Config!$C$9+(Config!$C$9*Config!$C$11),Config!$C$9+(Config!$C$9*Config!$C$11),(B217*Config!$G$7)/Config!$C$7)</f>
        <v>0</v>
      </c>
      <c r="M216" s="31"/>
      <c r="N216" s="165">
        <f>IF(OR(L216=0,J216=0),"",IF((B217*Config!$G$7)/Config!$C$7&lt;Config!$C$9+(Config!$C$9*Config!$C$11),((J216-L216)*100/L216)/100,((J216-Config!$C$9)*100/Config!$C$9)/100))</f>
      </c>
      <c r="O216" s="31"/>
      <c r="P216" s="164">
        <f>IF((L216*B217)=0,"",(J216*B217*Config!$C$4)/(B217*Config!$C$4*B217))</f>
      </c>
      <c r="Q216" s="7"/>
      <c r="R216" s="202">
        <f ca="1">OFFSET(Intermedio!$N$1,ROWS(Intermedio!$N$1:$N209)/4+1,)</f>
      </c>
    </row>
    <row r="217" spans="1:18" ht="13.5" thickBot="1">
      <c r="A217" s="3"/>
      <c r="B217" s="10">
        <f>(B216-B215)/Config!$C$5</f>
        <v>0</v>
      </c>
      <c r="C217" s="9" t="s">
        <v>6</v>
      </c>
      <c r="D217" s="4"/>
      <c r="E217" s="2"/>
      <c r="F217" s="5"/>
      <c r="G217" s="36"/>
      <c r="H217" s="36"/>
      <c r="I217" s="36"/>
      <c r="J217" s="36"/>
      <c r="K217" s="36"/>
      <c r="L217" s="36"/>
      <c r="M217" s="36"/>
      <c r="N217" s="36"/>
      <c r="O217" s="36"/>
      <c r="P217" s="143" t="s">
        <v>52</v>
      </c>
      <c r="Q217" s="36"/>
      <c r="R217" s="178">
        <f ca="1">OFFSET(Intermedio!$O$1,ROWS(Intermedio!$O$1:$O209)/4+1,)</f>
      </c>
    </row>
    <row r="218" spans="1:18" ht="13.5" thickBot="1">
      <c r="A218" s="30" t="s">
        <v>114</v>
      </c>
      <c r="B218" s="11"/>
      <c r="C218" s="12"/>
      <c r="D218" s="13"/>
      <c r="E218" s="14"/>
      <c r="F218" s="15"/>
      <c r="G218" s="35"/>
      <c r="H218" s="35"/>
      <c r="I218" s="35"/>
      <c r="J218" s="35"/>
      <c r="K218" s="35"/>
      <c r="L218" s="35"/>
      <c r="M218" s="35"/>
      <c r="N218" s="35"/>
      <c r="O218" s="35"/>
      <c r="P218" s="35"/>
      <c r="Q218" s="35"/>
      <c r="R218" s="35"/>
    </row>
    <row r="219" spans="1:18" ht="14.25" thickBot="1">
      <c r="A219" s="34"/>
      <c r="B219" s="166"/>
      <c r="C219" s="8" t="s">
        <v>4</v>
      </c>
      <c r="D219" s="199">
        <f>LEN(E219)</f>
        <v>0</v>
      </c>
      <c r="E219" s="200"/>
      <c r="F219" s="101" t="s">
        <v>23</v>
      </c>
      <c r="G219" s="26"/>
      <c r="H219" s="173" t="s">
        <v>69</v>
      </c>
      <c r="I219" s="4">
        <f>LEN(G219)</f>
        <v>0</v>
      </c>
      <c r="J219" s="27" t="s">
        <v>161</v>
      </c>
      <c r="K219" s="27"/>
      <c r="L219" s="27" t="s">
        <v>9</v>
      </c>
      <c r="M219" s="27"/>
      <c r="N219" s="27" t="s">
        <v>16</v>
      </c>
      <c r="O219" s="27"/>
      <c r="P219" s="27" t="s">
        <v>50</v>
      </c>
      <c r="Q219" s="27"/>
      <c r="R219" s="202">
        <f ca="1">OFFSET(Intermedio!$N$1,ROWS(Intermedio!$N$1:$N213)/4+1,)</f>
      </c>
    </row>
    <row r="220" spans="1:18" ht="15" thickBot="1">
      <c r="A220" s="16"/>
      <c r="B220" s="166"/>
      <c r="C220" s="8" t="s">
        <v>5</v>
      </c>
      <c r="D220" s="199"/>
      <c r="E220" s="201"/>
      <c r="F220" s="101" t="s">
        <v>24</v>
      </c>
      <c r="G220" s="19"/>
      <c r="H220" s="173" t="s">
        <v>69</v>
      </c>
      <c r="I220" s="100">
        <f>LEN(G220)</f>
        <v>0</v>
      </c>
      <c r="J220" s="32">
        <f>SUM(I219:I220)</f>
        <v>0</v>
      </c>
      <c r="K220" s="6" t="s">
        <v>10</v>
      </c>
      <c r="L220" s="174">
        <f>IF((B221*Config!$G$7)/Config!$C$7&gt;Config!$C$9+(Config!$C$9*Config!$C$11),Config!$C$9+(Config!$C$9*Config!$C$11),(B221*Config!$G$7)/Config!$C$7)</f>
        <v>0</v>
      </c>
      <c r="M220" s="31"/>
      <c r="N220" s="165">
        <f>IF(OR(L220=0,J220=0),"",IF((B221*Config!$G$7)/Config!$C$7&lt;Config!$C$9+(Config!$C$9*Config!$C$11),((J220-L220)*100/L220)/100,((J220-Config!$C$9)*100/Config!$C$9)/100))</f>
      </c>
      <c r="O220" s="31"/>
      <c r="P220" s="164">
        <f>IF((L220*B221)=0,"",(J220*B221*Config!$C$4)/(B221*Config!$C$4*B221))</f>
      </c>
      <c r="Q220" s="7"/>
      <c r="R220" s="202">
        <f ca="1">OFFSET(Intermedio!$N$1,ROWS(Intermedio!$N$1:$N213)/4+1,)</f>
      </c>
    </row>
    <row r="221" spans="1:18" ht="13.5" thickBot="1">
      <c r="A221" s="3"/>
      <c r="B221" s="10">
        <f>(B220-B219)/Config!$C$5</f>
        <v>0</v>
      </c>
      <c r="C221" s="9" t="s">
        <v>6</v>
      </c>
      <c r="D221" s="4"/>
      <c r="E221" s="2"/>
      <c r="F221" s="5"/>
      <c r="G221" s="36"/>
      <c r="H221" s="36"/>
      <c r="I221" s="36"/>
      <c r="J221" s="36"/>
      <c r="K221" s="36"/>
      <c r="L221" s="36"/>
      <c r="M221" s="36"/>
      <c r="N221" s="36"/>
      <c r="O221" s="36"/>
      <c r="P221" s="143" t="s">
        <v>52</v>
      </c>
      <c r="Q221" s="36"/>
      <c r="R221" s="178">
        <f ca="1">OFFSET(Intermedio!$O$1,ROWS(Intermedio!$O$1:$O213)/4+1,)</f>
      </c>
    </row>
    <row r="222" spans="1:18" ht="13.5" thickBot="1">
      <c r="A222" s="30" t="s">
        <v>115</v>
      </c>
      <c r="B222" s="11"/>
      <c r="C222" s="12"/>
      <c r="D222" s="13"/>
      <c r="E222" s="14"/>
      <c r="F222" s="15"/>
      <c r="G222" s="35"/>
      <c r="H222" s="35"/>
      <c r="I222" s="35"/>
      <c r="J222" s="35"/>
      <c r="K222" s="35"/>
      <c r="L222" s="35"/>
      <c r="M222" s="35"/>
      <c r="N222" s="35"/>
      <c r="O222" s="35"/>
      <c r="P222" s="35"/>
      <c r="Q222" s="35"/>
      <c r="R222" s="35"/>
    </row>
    <row r="223" spans="1:18" ht="14.25" thickBot="1">
      <c r="A223" s="34"/>
      <c r="B223" s="166"/>
      <c r="C223" s="8" t="s">
        <v>4</v>
      </c>
      <c r="D223" s="199">
        <f>LEN(E223)</f>
        <v>0</v>
      </c>
      <c r="E223" s="200"/>
      <c r="F223" s="101" t="s">
        <v>23</v>
      </c>
      <c r="G223" s="26"/>
      <c r="H223" s="173" t="s">
        <v>69</v>
      </c>
      <c r="I223" s="4">
        <f>LEN(G223)</f>
        <v>0</v>
      </c>
      <c r="J223" s="27" t="s">
        <v>161</v>
      </c>
      <c r="K223" s="27"/>
      <c r="L223" s="27" t="s">
        <v>9</v>
      </c>
      <c r="M223" s="27"/>
      <c r="N223" s="27" t="s">
        <v>16</v>
      </c>
      <c r="O223" s="27"/>
      <c r="P223" s="27" t="s">
        <v>50</v>
      </c>
      <c r="Q223" s="27"/>
      <c r="R223" s="202">
        <f ca="1">OFFSET(Intermedio!$N$1,ROWS(Intermedio!$N$1:$N217)/4+1,)</f>
      </c>
    </row>
    <row r="224" spans="1:18" ht="15" thickBot="1">
      <c r="A224" s="16"/>
      <c r="B224" s="166"/>
      <c r="C224" s="8" t="s">
        <v>5</v>
      </c>
      <c r="D224" s="199"/>
      <c r="E224" s="201"/>
      <c r="F224" s="101" t="s">
        <v>24</v>
      </c>
      <c r="G224" s="19"/>
      <c r="H224" s="173" t="s">
        <v>69</v>
      </c>
      <c r="I224" s="100">
        <f>LEN(G224)</f>
        <v>0</v>
      </c>
      <c r="J224" s="32">
        <f>SUM(I223:I224)</f>
        <v>0</v>
      </c>
      <c r="K224" s="6" t="s">
        <v>10</v>
      </c>
      <c r="L224" s="174">
        <f>IF((B225*Config!$G$7)/Config!$C$7&gt;Config!$C$9+(Config!$C$9*Config!$C$11),Config!$C$9+(Config!$C$9*Config!$C$11),(B225*Config!$G$7)/Config!$C$7)</f>
        <v>0</v>
      </c>
      <c r="M224" s="31"/>
      <c r="N224" s="165">
        <f>IF(OR(L224=0,J224=0),"",IF((B225*Config!$G$7)/Config!$C$7&lt;Config!$C$9+(Config!$C$9*Config!$C$11),((J224-L224)*100/L224)/100,((J224-Config!$C$9)*100/Config!$C$9)/100))</f>
      </c>
      <c r="O224" s="31"/>
      <c r="P224" s="164">
        <f>IF((L224*B225)=0,"",(J224*B225*Config!$C$4)/(B225*Config!$C$4*B225))</f>
      </c>
      <c r="Q224" s="7"/>
      <c r="R224" s="202">
        <f ca="1">OFFSET(Intermedio!$N$1,ROWS(Intermedio!$N$1:$N217)/4+1,)</f>
      </c>
    </row>
    <row r="225" spans="1:18" ht="13.5" thickBot="1">
      <c r="A225" s="3"/>
      <c r="B225" s="10">
        <f>(B224-B223)/Config!$C$5</f>
        <v>0</v>
      </c>
      <c r="C225" s="9" t="s">
        <v>6</v>
      </c>
      <c r="D225" s="4"/>
      <c r="E225" s="2"/>
      <c r="F225" s="5"/>
      <c r="G225" s="36"/>
      <c r="H225" s="36"/>
      <c r="I225" s="36"/>
      <c r="J225" s="36"/>
      <c r="K225" s="36"/>
      <c r="L225" s="36"/>
      <c r="M225" s="36"/>
      <c r="N225" s="36"/>
      <c r="O225" s="36"/>
      <c r="P225" s="143" t="s">
        <v>52</v>
      </c>
      <c r="Q225" s="36"/>
      <c r="R225" s="178">
        <f ca="1">OFFSET(Intermedio!$O$1,ROWS(Intermedio!$O$1:$O217)/4+1,)</f>
      </c>
    </row>
    <row r="226" spans="1:18" ht="13.5" thickBot="1">
      <c r="A226" s="30" t="s">
        <v>116</v>
      </c>
      <c r="B226" s="11"/>
      <c r="C226" s="12"/>
      <c r="D226" s="13"/>
      <c r="E226" s="14"/>
      <c r="F226" s="15"/>
      <c r="G226" s="35"/>
      <c r="H226" s="35"/>
      <c r="I226" s="35"/>
      <c r="J226" s="35"/>
      <c r="K226" s="35"/>
      <c r="L226" s="35"/>
      <c r="M226" s="35"/>
      <c r="N226" s="35"/>
      <c r="O226" s="35"/>
      <c r="P226" s="35"/>
      <c r="Q226" s="35"/>
      <c r="R226" s="35"/>
    </row>
    <row r="227" spans="1:18" ht="14.25" thickBot="1">
      <c r="A227" s="34"/>
      <c r="B227" s="166"/>
      <c r="C227" s="8" t="s">
        <v>4</v>
      </c>
      <c r="D227" s="199">
        <f>LEN(E227)</f>
        <v>0</v>
      </c>
      <c r="E227" s="200"/>
      <c r="F227" s="101" t="s">
        <v>23</v>
      </c>
      <c r="G227" s="26"/>
      <c r="H227" s="173" t="s">
        <v>69</v>
      </c>
      <c r="I227" s="4">
        <f>LEN(G227)</f>
        <v>0</v>
      </c>
      <c r="J227" s="27" t="s">
        <v>161</v>
      </c>
      <c r="K227" s="27"/>
      <c r="L227" s="27" t="s">
        <v>9</v>
      </c>
      <c r="M227" s="27"/>
      <c r="N227" s="27" t="s">
        <v>16</v>
      </c>
      <c r="O227" s="27"/>
      <c r="P227" s="27" t="s">
        <v>50</v>
      </c>
      <c r="Q227" s="27"/>
      <c r="R227" s="202">
        <f ca="1">OFFSET(Intermedio!$N$1,ROWS(Intermedio!$N$1:$N221)/4+1,)</f>
      </c>
    </row>
    <row r="228" spans="1:18" ht="15" thickBot="1">
      <c r="A228" s="16"/>
      <c r="B228" s="166"/>
      <c r="C228" s="8" t="s">
        <v>5</v>
      </c>
      <c r="D228" s="199"/>
      <c r="E228" s="201"/>
      <c r="F228" s="101" t="s">
        <v>24</v>
      </c>
      <c r="G228" s="19"/>
      <c r="H228" s="173" t="s">
        <v>69</v>
      </c>
      <c r="I228" s="100">
        <f>LEN(G228)</f>
        <v>0</v>
      </c>
      <c r="J228" s="32">
        <f>SUM(I227:I228)</f>
        <v>0</v>
      </c>
      <c r="K228" s="6" t="s">
        <v>10</v>
      </c>
      <c r="L228" s="174">
        <f>IF((B229*Config!$G$7)/Config!$C$7&gt;Config!$C$9+(Config!$C$9*Config!$C$11),Config!$C$9+(Config!$C$9*Config!$C$11),(B229*Config!$G$7)/Config!$C$7)</f>
        <v>0</v>
      </c>
      <c r="M228" s="31"/>
      <c r="N228" s="165">
        <f>IF(OR(L228=0,J228=0),"",IF((B229*Config!$G$7)/Config!$C$7&lt;Config!$C$9+(Config!$C$9*Config!$C$11),((J228-L228)*100/L228)/100,((J228-Config!$C$9)*100/Config!$C$9)/100))</f>
      </c>
      <c r="O228" s="31"/>
      <c r="P228" s="164">
        <f>IF((L228*B229)=0,"",(J228*B229*Config!$C$4)/(B229*Config!$C$4*B229))</f>
      </c>
      <c r="Q228" s="7"/>
      <c r="R228" s="202">
        <f ca="1">OFFSET(Intermedio!$N$1,ROWS(Intermedio!$N$1:$N221)/4+1,)</f>
      </c>
    </row>
    <row r="229" spans="1:18" ht="13.5" thickBot="1">
      <c r="A229" s="3"/>
      <c r="B229" s="10">
        <f>(B228-B227)/Config!$C$5</f>
        <v>0</v>
      </c>
      <c r="C229" s="9" t="s">
        <v>6</v>
      </c>
      <c r="D229" s="4"/>
      <c r="E229" s="2"/>
      <c r="F229" s="5"/>
      <c r="G229" s="36"/>
      <c r="H229" s="36"/>
      <c r="I229" s="36"/>
      <c r="J229" s="36"/>
      <c r="K229" s="36"/>
      <c r="L229" s="36"/>
      <c r="M229" s="36"/>
      <c r="N229" s="36"/>
      <c r="O229" s="36"/>
      <c r="P229" s="143" t="s">
        <v>52</v>
      </c>
      <c r="Q229" s="36"/>
      <c r="R229" s="178">
        <f ca="1">OFFSET(Intermedio!$O$1,ROWS(Intermedio!$O$1:$O221)/4+1,)</f>
      </c>
    </row>
    <row r="230" spans="1:18" ht="13.5" thickBot="1">
      <c r="A230" s="30" t="s">
        <v>117</v>
      </c>
      <c r="B230" s="11"/>
      <c r="C230" s="12"/>
      <c r="D230" s="13"/>
      <c r="E230" s="14"/>
      <c r="F230" s="15"/>
      <c r="G230" s="35"/>
      <c r="H230" s="35"/>
      <c r="I230" s="35"/>
      <c r="J230" s="35"/>
      <c r="K230" s="35"/>
      <c r="L230" s="35"/>
      <c r="M230" s="35"/>
      <c r="N230" s="35"/>
      <c r="O230" s="35"/>
      <c r="P230" s="35"/>
      <c r="Q230" s="35"/>
      <c r="R230" s="35"/>
    </row>
    <row r="231" spans="1:18" ht="14.25" thickBot="1">
      <c r="A231" s="34"/>
      <c r="B231" s="166"/>
      <c r="C231" s="8" t="s">
        <v>4</v>
      </c>
      <c r="D231" s="199">
        <f>LEN(E231)</f>
        <v>0</v>
      </c>
      <c r="E231" s="200"/>
      <c r="F231" s="101" t="s">
        <v>23</v>
      </c>
      <c r="G231" s="26"/>
      <c r="H231" s="173" t="s">
        <v>69</v>
      </c>
      <c r="I231" s="4">
        <f>LEN(G231)</f>
        <v>0</v>
      </c>
      <c r="J231" s="27" t="s">
        <v>161</v>
      </c>
      <c r="K231" s="27"/>
      <c r="L231" s="27" t="s">
        <v>9</v>
      </c>
      <c r="M231" s="27"/>
      <c r="N231" s="27" t="s">
        <v>16</v>
      </c>
      <c r="O231" s="27"/>
      <c r="P231" s="27" t="s">
        <v>50</v>
      </c>
      <c r="Q231" s="27"/>
      <c r="R231" s="202">
        <f ca="1">OFFSET(Intermedio!$N$1,ROWS(Intermedio!$N$1:$N225)/4+1,)</f>
      </c>
    </row>
    <row r="232" spans="1:18" ht="15" thickBot="1">
      <c r="A232" s="16"/>
      <c r="B232" s="166"/>
      <c r="C232" s="8" t="s">
        <v>5</v>
      </c>
      <c r="D232" s="199"/>
      <c r="E232" s="201"/>
      <c r="F232" s="101" t="s">
        <v>24</v>
      </c>
      <c r="G232" s="19"/>
      <c r="H232" s="173" t="s">
        <v>69</v>
      </c>
      <c r="I232" s="100">
        <f>LEN(G232)</f>
        <v>0</v>
      </c>
      <c r="J232" s="32">
        <f>SUM(I231:I232)</f>
        <v>0</v>
      </c>
      <c r="K232" s="6" t="s">
        <v>10</v>
      </c>
      <c r="L232" s="174">
        <f>IF((B233*Config!$G$7)/Config!$C$7&gt;Config!$C$9+(Config!$C$9*Config!$C$11),Config!$C$9+(Config!$C$9*Config!$C$11),(B233*Config!$G$7)/Config!$C$7)</f>
        <v>0</v>
      </c>
      <c r="M232" s="31"/>
      <c r="N232" s="165">
        <f>IF(OR(L232=0,J232=0),"",IF((B233*Config!$G$7)/Config!$C$7&lt;Config!$C$9+(Config!$C$9*Config!$C$11),((J232-L232)*100/L232)/100,((J232-Config!$C$9)*100/Config!$C$9)/100))</f>
      </c>
      <c r="O232" s="31"/>
      <c r="P232" s="164">
        <f>IF((L232*B233)=0,"",(J232*B233*Config!$C$4)/(B233*Config!$C$4*B233))</f>
      </c>
      <c r="Q232" s="7"/>
      <c r="R232" s="202">
        <f ca="1">OFFSET(Intermedio!$N$1,ROWS(Intermedio!$N$1:$N225)/4+1,)</f>
      </c>
    </row>
    <row r="233" spans="1:18" ht="13.5" thickBot="1">
      <c r="A233" s="3"/>
      <c r="B233" s="10">
        <f>(B232-B231)/Config!$C$5</f>
        <v>0</v>
      </c>
      <c r="C233" s="9" t="s">
        <v>6</v>
      </c>
      <c r="D233" s="4"/>
      <c r="E233" s="2"/>
      <c r="F233" s="5"/>
      <c r="G233" s="36"/>
      <c r="H233" s="36"/>
      <c r="I233" s="36"/>
      <c r="J233" s="36"/>
      <c r="K233" s="36"/>
      <c r="L233" s="36"/>
      <c r="M233" s="36"/>
      <c r="N233" s="36"/>
      <c r="O233" s="36"/>
      <c r="P233" s="143" t="s">
        <v>52</v>
      </c>
      <c r="Q233" s="36"/>
      <c r="R233" s="178">
        <f ca="1">OFFSET(Intermedio!$O$1,ROWS(Intermedio!$O$1:$O225)/4+1,)</f>
      </c>
    </row>
    <row r="234" spans="1:18" ht="13.5" thickBot="1">
      <c r="A234" s="30" t="s">
        <v>118</v>
      </c>
      <c r="B234" s="11"/>
      <c r="C234" s="12"/>
      <c r="D234" s="13"/>
      <c r="E234" s="14"/>
      <c r="F234" s="15"/>
      <c r="G234" s="35"/>
      <c r="H234" s="35"/>
      <c r="I234" s="35"/>
      <c r="J234" s="35"/>
      <c r="K234" s="35"/>
      <c r="L234" s="35"/>
      <c r="M234" s="35"/>
      <c r="N234" s="35"/>
      <c r="O234" s="35"/>
      <c r="P234" s="35"/>
      <c r="Q234" s="35"/>
      <c r="R234" s="35"/>
    </row>
    <row r="235" spans="1:18" ht="14.25" thickBot="1">
      <c r="A235" s="34"/>
      <c r="B235" s="166"/>
      <c r="C235" s="8" t="s">
        <v>4</v>
      </c>
      <c r="D235" s="199">
        <f>LEN(E235)</f>
        <v>0</v>
      </c>
      <c r="E235" s="200"/>
      <c r="F235" s="101" t="s">
        <v>23</v>
      </c>
      <c r="G235" s="26"/>
      <c r="H235" s="173" t="s">
        <v>69</v>
      </c>
      <c r="I235" s="4">
        <f>LEN(G235)</f>
        <v>0</v>
      </c>
      <c r="J235" s="27" t="s">
        <v>161</v>
      </c>
      <c r="K235" s="27"/>
      <c r="L235" s="27" t="s">
        <v>9</v>
      </c>
      <c r="M235" s="27"/>
      <c r="N235" s="27" t="s">
        <v>16</v>
      </c>
      <c r="O235" s="27"/>
      <c r="P235" s="27" t="s">
        <v>50</v>
      </c>
      <c r="Q235" s="27"/>
      <c r="R235" s="202">
        <f ca="1">OFFSET(Intermedio!$N$1,ROWS(Intermedio!$N$1:$N229)/4+1,)</f>
      </c>
    </row>
    <row r="236" spans="1:18" ht="15" thickBot="1">
      <c r="A236" s="16"/>
      <c r="B236" s="166"/>
      <c r="C236" s="8" t="s">
        <v>5</v>
      </c>
      <c r="D236" s="199"/>
      <c r="E236" s="201"/>
      <c r="F236" s="101" t="s">
        <v>24</v>
      </c>
      <c r="G236" s="19"/>
      <c r="H236" s="173" t="s">
        <v>69</v>
      </c>
      <c r="I236" s="100">
        <f>LEN(G236)</f>
        <v>0</v>
      </c>
      <c r="J236" s="32">
        <f>SUM(I235:I236)</f>
        <v>0</v>
      </c>
      <c r="K236" s="6" t="s">
        <v>10</v>
      </c>
      <c r="L236" s="174">
        <f>IF((B237*Config!$G$7)/Config!$C$7&gt;Config!$C$9+(Config!$C$9*Config!$C$11),Config!$C$9+(Config!$C$9*Config!$C$11),(B237*Config!$G$7)/Config!$C$7)</f>
        <v>0</v>
      </c>
      <c r="M236" s="31"/>
      <c r="N236" s="165">
        <f>IF(OR(L236=0,J236=0),"",IF((B237*Config!$G$7)/Config!$C$7&lt;Config!$C$9+(Config!$C$9*Config!$C$11),((J236-L236)*100/L236)/100,((J236-Config!$C$9)*100/Config!$C$9)/100))</f>
      </c>
      <c r="O236" s="31"/>
      <c r="P236" s="164">
        <f>IF((L236*B237)=0,"",(J236*B237*Config!$C$4)/(B237*Config!$C$4*B237))</f>
      </c>
      <c r="Q236" s="7"/>
      <c r="R236" s="202">
        <f ca="1">OFFSET(Intermedio!$N$1,ROWS(Intermedio!$N$1:$N229)/4+1,)</f>
      </c>
    </row>
    <row r="237" spans="1:18" ht="13.5" thickBot="1">
      <c r="A237" s="3"/>
      <c r="B237" s="10">
        <f>(B236-B235)/Config!$C$5</f>
        <v>0</v>
      </c>
      <c r="C237" s="9" t="s">
        <v>6</v>
      </c>
      <c r="D237" s="4"/>
      <c r="E237" s="2"/>
      <c r="F237" s="5"/>
      <c r="G237" s="36"/>
      <c r="H237" s="36"/>
      <c r="I237" s="36"/>
      <c r="J237" s="36"/>
      <c r="K237" s="36"/>
      <c r="L237" s="36"/>
      <c r="M237" s="36"/>
      <c r="N237" s="36"/>
      <c r="O237" s="36"/>
      <c r="P237" s="143" t="s">
        <v>52</v>
      </c>
      <c r="Q237" s="36"/>
      <c r="R237" s="178">
        <f ca="1">OFFSET(Intermedio!$O$1,ROWS(Intermedio!$O$1:$O229)/4+1,)</f>
      </c>
    </row>
    <row r="238" spans="1:18" ht="13.5" thickBot="1">
      <c r="A238" s="30" t="s">
        <v>119</v>
      </c>
      <c r="B238" s="11"/>
      <c r="C238" s="12"/>
      <c r="D238" s="13"/>
      <c r="E238" s="14"/>
      <c r="F238" s="15"/>
      <c r="G238" s="35"/>
      <c r="H238" s="35"/>
      <c r="I238" s="35"/>
      <c r="J238" s="35"/>
      <c r="K238" s="35"/>
      <c r="L238" s="35"/>
      <c r="M238" s="35"/>
      <c r="N238" s="35"/>
      <c r="O238" s="35"/>
      <c r="P238" s="35"/>
      <c r="Q238" s="35"/>
      <c r="R238" s="35"/>
    </row>
    <row r="239" spans="1:18" ht="14.25" thickBot="1">
      <c r="A239" s="34"/>
      <c r="B239" s="166"/>
      <c r="C239" s="8" t="s">
        <v>4</v>
      </c>
      <c r="D239" s="199">
        <f>LEN(E239)</f>
        <v>0</v>
      </c>
      <c r="E239" s="200"/>
      <c r="F239" s="101" t="s">
        <v>23</v>
      </c>
      <c r="G239" s="26"/>
      <c r="H239" s="173" t="s">
        <v>69</v>
      </c>
      <c r="I239" s="4">
        <f>LEN(G239)</f>
        <v>0</v>
      </c>
      <c r="J239" s="27" t="s">
        <v>161</v>
      </c>
      <c r="K239" s="27"/>
      <c r="L239" s="27" t="s">
        <v>9</v>
      </c>
      <c r="M239" s="27"/>
      <c r="N239" s="27" t="s">
        <v>16</v>
      </c>
      <c r="O239" s="27"/>
      <c r="P239" s="27" t="s">
        <v>50</v>
      </c>
      <c r="Q239" s="27"/>
      <c r="R239" s="202">
        <f ca="1">OFFSET(Intermedio!$N$1,ROWS(Intermedio!$N$1:$N233)/4+1,)</f>
      </c>
    </row>
    <row r="240" spans="1:18" ht="15" thickBot="1">
      <c r="A240" s="16"/>
      <c r="B240" s="166"/>
      <c r="C240" s="8" t="s">
        <v>5</v>
      </c>
      <c r="D240" s="199"/>
      <c r="E240" s="201"/>
      <c r="F240" s="101" t="s">
        <v>24</v>
      </c>
      <c r="G240" s="19"/>
      <c r="H240" s="173" t="s">
        <v>69</v>
      </c>
      <c r="I240" s="100">
        <f>LEN(G240)</f>
        <v>0</v>
      </c>
      <c r="J240" s="32">
        <f>SUM(I239:I240)</f>
        <v>0</v>
      </c>
      <c r="K240" s="6" t="s">
        <v>10</v>
      </c>
      <c r="L240" s="174">
        <f>IF((B241*Config!$G$7)/Config!$C$7&gt;Config!$C$9+(Config!$C$9*Config!$C$11),Config!$C$9+(Config!$C$9*Config!$C$11),(B241*Config!$G$7)/Config!$C$7)</f>
        <v>0</v>
      </c>
      <c r="M240" s="31"/>
      <c r="N240" s="165">
        <f>IF(OR(L240=0,J240=0),"",IF((B241*Config!$G$7)/Config!$C$7&lt;Config!$C$9+(Config!$C$9*Config!$C$11),((J240-L240)*100/L240)/100,((J240-Config!$C$9)*100/Config!$C$9)/100))</f>
      </c>
      <c r="O240" s="31"/>
      <c r="P240" s="164">
        <f>IF((L240*B241)=0,"",(J240*B241*Config!$C$4)/(B241*Config!$C$4*B241))</f>
      </c>
      <c r="Q240" s="7"/>
      <c r="R240" s="202">
        <f ca="1">OFFSET(Intermedio!$N$1,ROWS(Intermedio!$N$1:$N233)/4+1,)</f>
      </c>
    </row>
    <row r="241" spans="1:18" ht="13.5" thickBot="1">
      <c r="A241" s="3"/>
      <c r="B241" s="10">
        <f>(B240-B239)/Config!$C$5</f>
        <v>0</v>
      </c>
      <c r="C241" s="9" t="s">
        <v>6</v>
      </c>
      <c r="D241" s="4"/>
      <c r="E241" s="2"/>
      <c r="F241" s="5"/>
      <c r="G241" s="36"/>
      <c r="H241" s="36"/>
      <c r="I241" s="36"/>
      <c r="J241" s="36"/>
      <c r="K241" s="36"/>
      <c r="L241" s="36"/>
      <c r="M241" s="36"/>
      <c r="N241" s="36"/>
      <c r="O241" s="36"/>
      <c r="P241" s="143" t="s">
        <v>52</v>
      </c>
      <c r="Q241" s="36"/>
      <c r="R241" s="178">
        <f ca="1">OFFSET(Intermedio!$O$1,ROWS(Intermedio!$O$1:$O233)/4+1,)</f>
      </c>
    </row>
    <row r="242" spans="1:18" ht="13.5" thickBot="1">
      <c r="A242" s="30" t="s">
        <v>120</v>
      </c>
      <c r="B242" s="11"/>
      <c r="C242" s="12"/>
      <c r="D242" s="13"/>
      <c r="E242" s="14"/>
      <c r="F242" s="15"/>
      <c r="G242" s="35"/>
      <c r="H242" s="35"/>
      <c r="I242" s="35"/>
      <c r="J242" s="35"/>
      <c r="K242" s="35"/>
      <c r="L242" s="35"/>
      <c r="M242" s="35"/>
      <c r="N242" s="35"/>
      <c r="O242" s="35"/>
      <c r="P242" s="35"/>
      <c r="Q242" s="35"/>
      <c r="R242" s="35"/>
    </row>
    <row r="243" spans="1:18" ht="14.25" thickBot="1">
      <c r="A243" s="34"/>
      <c r="B243" s="166"/>
      <c r="C243" s="8" t="s">
        <v>4</v>
      </c>
      <c r="D243" s="199">
        <f>LEN(E243)</f>
        <v>0</v>
      </c>
      <c r="E243" s="200"/>
      <c r="F243" s="101" t="s">
        <v>23</v>
      </c>
      <c r="G243" s="26"/>
      <c r="H243" s="173" t="s">
        <v>69</v>
      </c>
      <c r="I243" s="4">
        <f>LEN(G243)</f>
        <v>0</v>
      </c>
      <c r="J243" s="27" t="s">
        <v>161</v>
      </c>
      <c r="K243" s="27"/>
      <c r="L243" s="27" t="s">
        <v>9</v>
      </c>
      <c r="M243" s="27"/>
      <c r="N243" s="27" t="s">
        <v>16</v>
      </c>
      <c r="O243" s="27"/>
      <c r="P243" s="27" t="s">
        <v>50</v>
      </c>
      <c r="Q243" s="27"/>
      <c r="R243" s="202">
        <f ca="1">OFFSET(Intermedio!$N$1,ROWS(Intermedio!$N$1:$N237)/4+1,)</f>
      </c>
    </row>
    <row r="244" spans="1:18" ht="15" thickBot="1">
      <c r="A244" s="16"/>
      <c r="B244" s="166"/>
      <c r="C244" s="8" t="s">
        <v>5</v>
      </c>
      <c r="D244" s="199"/>
      <c r="E244" s="201"/>
      <c r="F244" s="101" t="s">
        <v>24</v>
      </c>
      <c r="G244" s="19"/>
      <c r="H244" s="173" t="s">
        <v>69</v>
      </c>
      <c r="I244" s="100">
        <f>LEN(G244)</f>
        <v>0</v>
      </c>
      <c r="J244" s="32">
        <f>SUM(I243:I244)</f>
        <v>0</v>
      </c>
      <c r="K244" s="6" t="s">
        <v>10</v>
      </c>
      <c r="L244" s="174">
        <f>IF((B245*Config!$G$7)/Config!$C$7&gt;Config!$C$9+(Config!$C$9*Config!$C$11),Config!$C$9+(Config!$C$9*Config!$C$11),(B245*Config!$G$7)/Config!$C$7)</f>
        <v>0</v>
      </c>
      <c r="M244" s="31"/>
      <c r="N244" s="165">
        <f>IF(OR(L244=0,J244=0),"",IF((B245*Config!$G$7)/Config!$C$7&lt;Config!$C$9+(Config!$C$9*Config!$C$11),((J244-L244)*100/L244)/100,((J244-Config!$C$9)*100/Config!$C$9)/100))</f>
      </c>
      <c r="O244" s="31"/>
      <c r="P244" s="164">
        <f>IF((L244*B245)=0,"",(J244*B245*Config!$C$4)/(B245*Config!$C$4*B245))</f>
      </c>
      <c r="Q244" s="7"/>
      <c r="R244" s="202">
        <f ca="1">OFFSET(Intermedio!$N$1,ROWS(Intermedio!$N$1:$N237)/4+1,)</f>
      </c>
    </row>
    <row r="245" spans="1:18" ht="13.5" thickBot="1">
      <c r="A245" s="3"/>
      <c r="B245" s="10">
        <f>(B244-B243)/Config!$C$5</f>
        <v>0</v>
      </c>
      <c r="C245" s="9" t="s">
        <v>6</v>
      </c>
      <c r="D245" s="4"/>
      <c r="E245" s="2"/>
      <c r="F245" s="5"/>
      <c r="G245" s="36"/>
      <c r="H245" s="36"/>
      <c r="I245" s="36"/>
      <c r="J245" s="36"/>
      <c r="K245" s="36"/>
      <c r="L245" s="36"/>
      <c r="M245" s="36"/>
      <c r="N245" s="36"/>
      <c r="O245" s="36"/>
      <c r="P245" s="143" t="s">
        <v>52</v>
      </c>
      <c r="Q245" s="36"/>
      <c r="R245" s="178">
        <f ca="1">OFFSET(Intermedio!$O$1,ROWS(Intermedio!$O$1:$O237)/4+1,)</f>
      </c>
    </row>
    <row r="246" spans="1:18" ht="13.5" thickBot="1">
      <c r="A246" s="30" t="s">
        <v>121</v>
      </c>
      <c r="B246" s="11"/>
      <c r="C246" s="12"/>
      <c r="D246" s="13"/>
      <c r="E246" s="14"/>
      <c r="F246" s="15"/>
      <c r="G246" s="35"/>
      <c r="H246" s="35"/>
      <c r="I246" s="35"/>
      <c r="J246" s="35"/>
      <c r="K246" s="35"/>
      <c r="L246" s="35"/>
      <c r="M246" s="35"/>
      <c r="N246" s="35"/>
      <c r="O246" s="35"/>
      <c r="P246" s="35"/>
      <c r="Q246" s="35"/>
      <c r="R246" s="35"/>
    </row>
    <row r="247" spans="1:18" ht="14.25" thickBot="1">
      <c r="A247" s="34"/>
      <c r="B247" s="166"/>
      <c r="C247" s="8" t="s">
        <v>4</v>
      </c>
      <c r="D247" s="199">
        <f>LEN(E247)</f>
        <v>0</v>
      </c>
      <c r="E247" s="200"/>
      <c r="F247" s="101" t="s">
        <v>23</v>
      </c>
      <c r="G247" s="26"/>
      <c r="H247" s="173" t="s">
        <v>69</v>
      </c>
      <c r="I247" s="4">
        <f>LEN(G247)</f>
        <v>0</v>
      </c>
      <c r="J247" s="27" t="s">
        <v>161</v>
      </c>
      <c r="K247" s="27"/>
      <c r="L247" s="27" t="s">
        <v>9</v>
      </c>
      <c r="M247" s="27"/>
      <c r="N247" s="27" t="s">
        <v>16</v>
      </c>
      <c r="O247" s="27"/>
      <c r="P247" s="27" t="s">
        <v>50</v>
      </c>
      <c r="Q247" s="27"/>
      <c r="R247" s="202">
        <f ca="1">OFFSET(Intermedio!$N$1,ROWS(Intermedio!$N$1:$N241)/4+1,)</f>
      </c>
    </row>
    <row r="248" spans="1:18" ht="15" thickBot="1">
      <c r="A248" s="16"/>
      <c r="B248" s="166"/>
      <c r="C248" s="8" t="s">
        <v>5</v>
      </c>
      <c r="D248" s="199"/>
      <c r="E248" s="201"/>
      <c r="F248" s="101" t="s">
        <v>24</v>
      </c>
      <c r="G248" s="19"/>
      <c r="H248" s="173" t="s">
        <v>69</v>
      </c>
      <c r="I248" s="100">
        <f>LEN(G248)</f>
        <v>0</v>
      </c>
      <c r="J248" s="32">
        <f>SUM(I247:I248)</f>
        <v>0</v>
      </c>
      <c r="K248" s="6" t="s">
        <v>10</v>
      </c>
      <c r="L248" s="174">
        <f>IF((B249*Config!$G$7)/Config!$C$7&gt;Config!$C$9+(Config!$C$9*Config!$C$11),Config!$C$9+(Config!$C$9*Config!$C$11),(B249*Config!$G$7)/Config!$C$7)</f>
        <v>0</v>
      </c>
      <c r="M248" s="31"/>
      <c r="N248" s="165">
        <f>IF(OR(L248=0,J248=0),"",IF((B249*Config!$G$7)/Config!$C$7&lt;Config!$C$9+(Config!$C$9*Config!$C$11),((J248-L248)*100/L248)/100,((J248-Config!$C$9)*100/Config!$C$9)/100))</f>
      </c>
      <c r="O248" s="31"/>
      <c r="P248" s="164">
        <f>IF((L248*B249)=0,"",(J248*B249*Config!$C$4)/(B249*Config!$C$4*B249))</f>
      </c>
      <c r="Q248" s="7"/>
      <c r="R248" s="202">
        <f ca="1">OFFSET(Intermedio!$N$1,ROWS(Intermedio!$N$1:$N241)/4+1,)</f>
      </c>
    </row>
    <row r="249" spans="1:18" ht="13.5" thickBot="1">
      <c r="A249" s="3"/>
      <c r="B249" s="10">
        <f>(B248-B247)/Config!$C$5</f>
        <v>0</v>
      </c>
      <c r="C249" s="9" t="s">
        <v>6</v>
      </c>
      <c r="D249" s="4"/>
      <c r="E249" s="2"/>
      <c r="F249" s="5"/>
      <c r="G249" s="36"/>
      <c r="H249" s="36"/>
      <c r="I249" s="36"/>
      <c r="J249" s="36"/>
      <c r="K249" s="36"/>
      <c r="L249" s="36"/>
      <c r="M249" s="36"/>
      <c r="N249" s="36"/>
      <c r="O249" s="36"/>
      <c r="P249" s="143" t="s">
        <v>52</v>
      </c>
      <c r="Q249" s="36"/>
      <c r="R249" s="178">
        <f ca="1">OFFSET(Intermedio!$O$1,ROWS(Intermedio!$O$1:$O241)/4+1,)</f>
      </c>
    </row>
    <row r="250" spans="1:18" ht="13.5" thickBot="1">
      <c r="A250" s="30" t="s">
        <v>122</v>
      </c>
      <c r="B250" s="11"/>
      <c r="C250" s="12"/>
      <c r="D250" s="13"/>
      <c r="E250" s="14"/>
      <c r="F250" s="15"/>
      <c r="G250" s="35"/>
      <c r="H250" s="35"/>
      <c r="I250" s="35"/>
      <c r="J250" s="35"/>
      <c r="K250" s="35"/>
      <c r="L250" s="35"/>
      <c r="M250" s="35"/>
      <c r="N250" s="35"/>
      <c r="O250" s="35"/>
      <c r="P250" s="35"/>
      <c r="Q250" s="35"/>
      <c r="R250" s="35"/>
    </row>
    <row r="251" spans="1:18" ht="14.25" thickBot="1">
      <c r="A251" s="34"/>
      <c r="B251" s="166"/>
      <c r="C251" s="8" t="s">
        <v>4</v>
      </c>
      <c r="D251" s="199">
        <f>LEN(E251)</f>
        <v>0</v>
      </c>
      <c r="E251" s="200"/>
      <c r="F251" s="101" t="s">
        <v>23</v>
      </c>
      <c r="G251" s="26"/>
      <c r="H251" s="173" t="s">
        <v>69</v>
      </c>
      <c r="I251" s="4">
        <f>LEN(G251)</f>
        <v>0</v>
      </c>
      <c r="J251" s="27" t="s">
        <v>161</v>
      </c>
      <c r="K251" s="27"/>
      <c r="L251" s="27" t="s">
        <v>9</v>
      </c>
      <c r="M251" s="27"/>
      <c r="N251" s="27" t="s">
        <v>16</v>
      </c>
      <c r="O251" s="27"/>
      <c r="P251" s="27" t="s">
        <v>50</v>
      </c>
      <c r="Q251" s="27"/>
      <c r="R251" s="202">
        <f ca="1">OFFSET(Intermedio!$N$1,ROWS(Intermedio!$N$1:$N245)/4+1,)</f>
      </c>
    </row>
    <row r="252" spans="1:18" ht="15" thickBot="1">
      <c r="A252" s="16"/>
      <c r="B252" s="166"/>
      <c r="C252" s="8" t="s">
        <v>5</v>
      </c>
      <c r="D252" s="199"/>
      <c r="E252" s="201"/>
      <c r="F252" s="101" t="s">
        <v>24</v>
      </c>
      <c r="G252" s="19"/>
      <c r="H252" s="173" t="s">
        <v>69</v>
      </c>
      <c r="I252" s="100">
        <f>LEN(G252)</f>
        <v>0</v>
      </c>
      <c r="J252" s="32">
        <f>SUM(I251:I252)</f>
        <v>0</v>
      </c>
      <c r="K252" s="6" t="s">
        <v>10</v>
      </c>
      <c r="L252" s="174">
        <f>IF((B253*Config!$G$7)/Config!$C$7&gt;Config!$C$9+(Config!$C$9*Config!$C$11),Config!$C$9+(Config!$C$9*Config!$C$11),(B253*Config!$G$7)/Config!$C$7)</f>
        <v>0</v>
      </c>
      <c r="M252" s="31"/>
      <c r="N252" s="165">
        <f>IF(OR(L252=0,J252=0),"",IF((B253*Config!$G$7)/Config!$C$7&lt;Config!$C$9+(Config!$C$9*Config!$C$11),((J252-L252)*100/L252)/100,((J252-Config!$C$9)*100/Config!$C$9)/100))</f>
      </c>
      <c r="O252" s="31"/>
      <c r="P252" s="164">
        <f>IF((L252*B253)=0,"",(J252*B253*Config!$C$4)/(B253*Config!$C$4*B253))</f>
      </c>
      <c r="Q252" s="7"/>
      <c r="R252" s="202">
        <f ca="1">OFFSET(Intermedio!$N$1,ROWS(Intermedio!$N$1:$N245)/4+1,)</f>
      </c>
    </row>
    <row r="253" spans="1:18" ht="13.5" thickBot="1">
      <c r="A253" s="3"/>
      <c r="B253" s="10">
        <f>(B252-B251)/Config!$C$5</f>
        <v>0</v>
      </c>
      <c r="C253" s="9" t="s">
        <v>6</v>
      </c>
      <c r="D253" s="4"/>
      <c r="E253" s="2"/>
      <c r="F253" s="5"/>
      <c r="G253" s="36"/>
      <c r="H253" s="36"/>
      <c r="I253" s="36"/>
      <c r="J253" s="36"/>
      <c r="K253" s="36"/>
      <c r="L253" s="36"/>
      <c r="M253" s="36"/>
      <c r="N253" s="36"/>
      <c r="O253" s="36"/>
      <c r="P253" s="143" t="s">
        <v>52</v>
      </c>
      <c r="Q253" s="36"/>
      <c r="R253" s="178">
        <f ca="1">OFFSET(Intermedio!$O$1,ROWS(Intermedio!$O$1:$O245)/4+1,)</f>
      </c>
    </row>
    <row r="254" spans="1:18" ht="13.5" thickBot="1">
      <c r="A254" s="30" t="s">
        <v>123</v>
      </c>
      <c r="B254" s="11"/>
      <c r="C254" s="12"/>
      <c r="D254" s="13"/>
      <c r="E254" s="14"/>
      <c r="F254" s="15"/>
      <c r="G254" s="35"/>
      <c r="H254" s="35"/>
      <c r="I254" s="35"/>
      <c r="J254" s="35"/>
      <c r="K254" s="35"/>
      <c r="L254" s="35"/>
      <c r="M254" s="35"/>
      <c r="N254" s="35"/>
      <c r="O254" s="35"/>
      <c r="P254" s="35"/>
      <c r="Q254" s="35"/>
      <c r="R254" s="35"/>
    </row>
    <row r="255" spans="1:18" ht="14.25" thickBot="1">
      <c r="A255" s="34"/>
      <c r="B255" s="166"/>
      <c r="C255" s="8" t="s">
        <v>4</v>
      </c>
      <c r="D255" s="199">
        <f>LEN(E255)</f>
        <v>0</v>
      </c>
      <c r="E255" s="200"/>
      <c r="F255" s="101" t="s">
        <v>23</v>
      </c>
      <c r="G255" s="26"/>
      <c r="H255" s="173" t="s">
        <v>69</v>
      </c>
      <c r="I255" s="4">
        <f>LEN(G255)</f>
        <v>0</v>
      </c>
      <c r="J255" s="27" t="s">
        <v>161</v>
      </c>
      <c r="K255" s="27"/>
      <c r="L255" s="27" t="s">
        <v>9</v>
      </c>
      <c r="M255" s="27"/>
      <c r="N255" s="27" t="s">
        <v>16</v>
      </c>
      <c r="O255" s="27"/>
      <c r="P255" s="27" t="s">
        <v>50</v>
      </c>
      <c r="Q255" s="27"/>
      <c r="R255" s="202">
        <f ca="1">OFFSET(Intermedio!$N$1,ROWS(Intermedio!$N$1:$N249)/4+1,)</f>
      </c>
    </row>
    <row r="256" spans="1:18" ht="15" thickBot="1">
      <c r="A256" s="16"/>
      <c r="B256" s="166"/>
      <c r="C256" s="8" t="s">
        <v>5</v>
      </c>
      <c r="D256" s="199"/>
      <c r="E256" s="201"/>
      <c r="F256" s="101" t="s">
        <v>24</v>
      </c>
      <c r="G256" s="19"/>
      <c r="H256" s="173" t="s">
        <v>69</v>
      </c>
      <c r="I256" s="100">
        <f>LEN(G256)</f>
        <v>0</v>
      </c>
      <c r="J256" s="32">
        <f>SUM(I255:I256)</f>
        <v>0</v>
      </c>
      <c r="K256" s="6" t="s">
        <v>10</v>
      </c>
      <c r="L256" s="174">
        <f>IF((B257*Config!$G$7)/Config!$C$7&gt;Config!$C$9+(Config!$C$9*Config!$C$11),Config!$C$9+(Config!$C$9*Config!$C$11),(B257*Config!$G$7)/Config!$C$7)</f>
        <v>0</v>
      </c>
      <c r="M256" s="31"/>
      <c r="N256" s="165">
        <f>IF(OR(L256=0,J256=0),"",IF((B257*Config!$G$7)/Config!$C$7&lt;Config!$C$9+(Config!$C$9*Config!$C$11),((J256-L256)*100/L256)/100,((J256-Config!$C$9)*100/Config!$C$9)/100))</f>
      </c>
      <c r="O256" s="31"/>
      <c r="P256" s="164">
        <f>IF((L256*B257)=0,"",(J256*B257*Config!$C$4)/(B257*Config!$C$4*B257))</f>
      </c>
      <c r="Q256" s="7"/>
      <c r="R256" s="202">
        <f ca="1">OFFSET(Intermedio!$N$1,ROWS(Intermedio!$N$1:$N249)/4+1,)</f>
      </c>
    </row>
    <row r="257" spans="1:18" ht="13.5" thickBot="1">
      <c r="A257" s="3"/>
      <c r="B257" s="10">
        <f>(B256-B255)/Config!$C$5</f>
        <v>0</v>
      </c>
      <c r="C257" s="9" t="s">
        <v>6</v>
      </c>
      <c r="D257" s="4"/>
      <c r="E257" s="2"/>
      <c r="F257" s="5"/>
      <c r="G257" s="36"/>
      <c r="H257" s="36"/>
      <c r="I257" s="36"/>
      <c r="J257" s="36"/>
      <c r="K257" s="36"/>
      <c r="L257" s="36"/>
      <c r="M257" s="36"/>
      <c r="N257" s="36"/>
      <c r="O257" s="36"/>
      <c r="P257" s="143" t="s">
        <v>52</v>
      </c>
      <c r="Q257" s="36"/>
      <c r="R257" s="178">
        <f ca="1">OFFSET(Intermedio!$O$1,ROWS(Intermedio!$O$1:$O249)/4+1,)</f>
      </c>
    </row>
    <row r="258" spans="1:18" ht="13.5" thickBot="1">
      <c r="A258" s="30" t="s">
        <v>124</v>
      </c>
      <c r="B258" s="11"/>
      <c r="C258" s="12"/>
      <c r="D258" s="13"/>
      <c r="E258" s="14"/>
      <c r="F258" s="15"/>
      <c r="G258" s="35"/>
      <c r="H258" s="35"/>
      <c r="I258" s="35"/>
      <c r="J258" s="35"/>
      <c r="K258" s="35"/>
      <c r="L258" s="35"/>
      <c r="M258" s="35"/>
      <c r="N258" s="35"/>
      <c r="O258" s="35"/>
      <c r="P258" s="35"/>
      <c r="Q258" s="35"/>
      <c r="R258" s="35"/>
    </row>
    <row r="259" spans="1:18" ht="14.25" thickBot="1">
      <c r="A259" s="34"/>
      <c r="B259" s="166"/>
      <c r="C259" s="8" t="s">
        <v>4</v>
      </c>
      <c r="D259" s="199">
        <f>LEN(E259)</f>
        <v>0</v>
      </c>
      <c r="E259" s="200"/>
      <c r="F259" s="101" t="s">
        <v>23</v>
      </c>
      <c r="G259" s="26"/>
      <c r="H259" s="173" t="s">
        <v>69</v>
      </c>
      <c r="I259" s="4">
        <f>LEN(G259)</f>
        <v>0</v>
      </c>
      <c r="J259" s="27" t="s">
        <v>161</v>
      </c>
      <c r="K259" s="27"/>
      <c r="L259" s="27" t="s">
        <v>9</v>
      </c>
      <c r="M259" s="27"/>
      <c r="N259" s="27" t="s">
        <v>16</v>
      </c>
      <c r="O259" s="27"/>
      <c r="P259" s="27" t="s">
        <v>50</v>
      </c>
      <c r="Q259" s="27"/>
      <c r="R259" s="202">
        <f ca="1">OFFSET(Intermedio!$N$1,ROWS(Intermedio!$N$1:$N253)/4+1,)</f>
      </c>
    </row>
    <row r="260" spans="1:18" ht="15" thickBot="1">
      <c r="A260" s="16"/>
      <c r="B260" s="166"/>
      <c r="C260" s="8" t="s">
        <v>5</v>
      </c>
      <c r="D260" s="199"/>
      <c r="E260" s="201"/>
      <c r="F260" s="101" t="s">
        <v>24</v>
      </c>
      <c r="G260" s="19"/>
      <c r="H260" s="173" t="s">
        <v>69</v>
      </c>
      <c r="I260" s="100">
        <f>LEN(G260)</f>
        <v>0</v>
      </c>
      <c r="J260" s="32">
        <f>SUM(I259:I260)</f>
        <v>0</v>
      </c>
      <c r="K260" s="6" t="s">
        <v>10</v>
      </c>
      <c r="L260" s="174">
        <f>IF((B261*Config!$G$7)/Config!$C$7&gt;Config!$C$9+(Config!$C$9*Config!$C$11),Config!$C$9+(Config!$C$9*Config!$C$11),(B261*Config!$G$7)/Config!$C$7)</f>
        <v>0</v>
      </c>
      <c r="M260" s="31"/>
      <c r="N260" s="165">
        <f>IF(OR(L260=0,J260=0),"",IF((B261*Config!$G$7)/Config!$C$7&lt;Config!$C$9+(Config!$C$9*Config!$C$11),((J260-L260)*100/L260)/100,((J260-Config!$C$9)*100/Config!$C$9)/100))</f>
      </c>
      <c r="O260" s="31"/>
      <c r="P260" s="164">
        <f>IF((L260*B261)=0,"",(J260*B261*Config!$C$4)/(B261*Config!$C$4*B261))</f>
      </c>
      <c r="Q260" s="7"/>
      <c r="R260" s="202">
        <f ca="1">OFFSET(Intermedio!$N$1,ROWS(Intermedio!$N$1:$N253)/4+1,)</f>
      </c>
    </row>
    <row r="261" spans="1:18" ht="13.5" thickBot="1">
      <c r="A261" s="3"/>
      <c r="B261" s="10">
        <f>(B260-B259)/Config!$C$5</f>
        <v>0</v>
      </c>
      <c r="C261" s="9" t="s">
        <v>6</v>
      </c>
      <c r="D261" s="4"/>
      <c r="E261" s="2"/>
      <c r="F261" s="5"/>
      <c r="G261" s="36"/>
      <c r="H261" s="36"/>
      <c r="I261" s="36"/>
      <c r="J261" s="36"/>
      <c r="K261" s="36"/>
      <c r="L261" s="36"/>
      <c r="M261" s="36"/>
      <c r="N261" s="36"/>
      <c r="O261" s="36"/>
      <c r="P261" s="143" t="s">
        <v>52</v>
      </c>
      <c r="Q261" s="36"/>
      <c r="R261" s="178">
        <f ca="1">OFFSET(Intermedio!$O$1,ROWS(Intermedio!$O$1:$O253)/4+1,)</f>
      </c>
    </row>
    <row r="262" spans="1:18" ht="13.5" thickBot="1">
      <c r="A262" s="30" t="s">
        <v>125</v>
      </c>
      <c r="B262" s="11"/>
      <c r="C262" s="12"/>
      <c r="D262" s="13"/>
      <c r="E262" s="14"/>
      <c r="F262" s="15"/>
      <c r="G262" s="35"/>
      <c r="H262" s="35"/>
      <c r="I262" s="35"/>
      <c r="J262" s="35"/>
      <c r="K262" s="35"/>
      <c r="L262" s="35"/>
      <c r="M262" s="35"/>
      <c r="N262" s="35"/>
      <c r="O262" s="35"/>
      <c r="P262" s="35"/>
      <c r="Q262" s="35"/>
      <c r="R262" s="35"/>
    </row>
    <row r="263" spans="1:18" ht="14.25" thickBot="1">
      <c r="A263" s="34"/>
      <c r="B263" s="166"/>
      <c r="C263" s="8" t="s">
        <v>4</v>
      </c>
      <c r="D263" s="199">
        <f>LEN(E263)</f>
        <v>0</v>
      </c>
      <c r="E263" s="200"/>
      <c r="F263" s="101" t="s">
        <v>23</v>
      </c>
      <c r="G263" s="26"/>
      <c r="H263" s="173" t="s">
        <v>69</v>
      </c>
      <c r="I263" s="4">
        <f>LEN(G263)</f>
        <v>0</v>
      </c>
      <c r="J263" s="27" t="s">
        <v>161</v>
      </c>
      <c r="K263" s="27"/>
      <c r="L263" s="27" t="s">
        <v>9</v>
      </c>
      <c r="M263" s="27"/>
      <c r="N263" s="27" t="s">
        <v>16</v>
      </c>
      <c r="O263" s="27"/>
      <c r="P263" s="27" t="s">
        <v>50</v>
      </c>
      <c r="Q263" s="27"/>
      <c r="R263" s="202">
        <f ca="1">OFFSET(Intermedio!$N$1,ROWS(Intermedio!$N$1:$N257)/4+1,)</f>
      </c>
    </row>
    <row r="264" spans="1:18" ht="15" thickBot="1">
      <c r="A264" s="16"/>
      <c r="B264" s="166"/>
      <c r="C264" s="8" t="s">
        <v>5</v>
      </c>
      <c r="D264" s="199"/>
      <c r="E264" s="201"/>
      <c r="F264" s="101" t="s">
        <v>24</v>
      </c>
      <c r="G264" s="19"/>
      <c r="H264" s="173" t="s">
        <v>69</v>
      </c>
      <c r="I264" s="100">
        <f>LEN(G264)</f>
        <v>0</v>
      </c>
      <c r="J264" s="32">
        <f>SUM(I263:I264)</f>
        <v>0</v>
      </c>
      <c r="K264" s="6" t="s">
        <v>10</v>
      </c>
      <c r="L264" s="174">
        <f>IF((B265*Config!$G$7)/Config!$C$7&gt;Config!$C$9+(Config!$C$9*Config!$C$11),Config!$C$9+(Config!$C$9*Config!$C$11),(B265*Config!$G$7)/Config!$C$7)</f>
        <v>0</v>
      </c>
      <c r="M264" s="31"/>
      <c r="N264" s="165">
        <f>IF(OR(L264=0,J264=0),"",IF((B265*Config!$G$7)/Config!$C$7&lt;Config!$C$9+(Config!$C$9*Config!$C$11),((J264-L264)*100/L264)/100,((J264-Config!$C$9)*100/Config!$C$9)/100))</f>
      </c>
      <c r="O264" s="31"/>
      <c r="P264" s="164">
        <f>IF((L264*B265)=0,"",(J264*B265*Config!$C$4)/(B265*Config!$C$4*B265))</f>
      </c>
      <c r="Q264" s="7"/>
      <c r="R264" s="202">
        <f ca="1">OFFSET(Intermedio!$N$1,ROWS(Intermedio!$N$1:$N257)/4+1,)</f>
      </c>
    </row>
    <row r="265" spans="1:18" ht="13.5" thickBot="1">
      <c r="A265" s="3"/>
      <c r="B265" s="10">
        <f>(B264-B263)/Config!$C$5</f>
        <v>0</v>
      </c>
      <c r="C265" s="9" t="s">
        <v>6</v>
      </c>
      <c r="D265" s="4"/>
      <c r="E265" s="2"/>
      <c r="F265" s="5"/>
      <c r="G265" s="36"/>
      <c r="H265" s="36"/>
      <c r="I265" s="36"/>
      <c r="J265" s="36"/>
      <c r="K265" s="36"/>
      <c r="L265" s="36"/>
      <c r="M265" s="36"/>
      <c r="N265" s="36"/>
      <c r="O265" s="36"/>
      <c r="P265" s="143" t="s">
        <v>52</v>
      </c>
      <c r="Q265" s="36"/>
      <c r="R265" s="178">
        <f ca="1">OFFSET(Intermedio!$O$1,ROWS(Intermedio!$O$1:$O257)/4+1,)</f>
      </c>
    </row>
    <row r="266" spans="1:18" ht="13.5" thickBot="1">
      <c r="A266" s="30" t="s">
        <v>126</v>
      </c>
      <c r="B266" s="11"/>
      <c r="C266" s="12"/>
      <c r="D266" s="13"/>
      <c r="E266" s="14"/>
      <c r="F266" s="15"/>
      <c r="G266" s="35"/>
      <c r="H266" s="35"/>
      <c r="I266" s="35"/>
      <c r="J266" s="35"/>
      <c r="K266" s="35"/>
      <c r="L266" s="35"/>
      <c r="M266" s="35"/>
      <c r="N266" s="35"/>
      <c r="O266" s="35"/>
      <c r="P266" s="35"/>
      <c r="Q266" s="35"/>
      <c r="R266" s="35"/>
    </row>
    <row r="267" spans="1:18" ht="14.25" thickBot="1">
      <c r="A267" s="34"/>
      <c r="B267" s="166"/>
      <c r="C267" s="8" t="s">
        <v>4</v>
      </c>
      <c r="D267" s="199">
        <f>LEN(E267)</f>
        <v>0</v>
      </c>
      <c r="E267" s="200"/>
      <c r="F267" s="101" t="s">
        <v>23</v>
      </c>
      <c r="G267" s="26"/>
      <c r="H267" s="173" t="s">
        <v>69</v>
      </c>
      <c r="I267" s="4">
        <f>LEN(G267)</f>
        <v>0</v>
      </c>
      <c r="J267" s="27" t="s">
        <v>161</v>
      </c>
      <c r="K267" s="27"/>
      <c r="L267" s="27" t="s">
        <v>9</v>
      </c>
      <c r="M267" s="27"/>
      <c r="N267" s="27" t="s">
        <v>16</v>
      </c>
      <c r="O267" s="27"/>
      <c r="P267" s="27" t="s">
        <v>50</v>
      </c>
      <c r="Q267" s="27"/>
      <c r="R267" s="202">
        <f ca="1">OFFSET(Intermedio!$N$1,ROWS(Intermedio!$N$1:$N261)/4+1,)</f>
      </c>
    </row>
    <row r="268" spans="1:18" ht="15" thickBot="1">
      <c r="A268" s="16"/>
      <c r="B268" s="166"/>
      <c r="C268" s="8" t="s">
        <v>5</v>
      </c>
      <c r="D268" s="199"/>
      <c r="E268" s="201"/>
      <c r="F268" s="101" t="s">
        <v>24</v>
      </c>
      <c r="G268" s="19"/>
      <c r="H268" s="173" t="s">
        <v>69</v>
      </c>
      <c r="I268" s="100">
        <f>LEN(G268)</f>
        <v>0</v>
      </c>
      <c r="J268" s="32">
        <f>SUM(I267:I268)</f>
        <v>0</v>
      </c>
      <c r="K268" s="6" t="s">
        <v>10</v>
      </c>
      <c r="L268" s="174">
        <f>IF((B269*Config!$G$7)/Config!$C$7&gt;Config!$C$9+(Config!$C$9*Config!$C$11),Config!$C$9+(Config!$C$9*Config!$C$11),(B269*Config!$G$7)/Config!$C$7)</f>
        <v>0</v>
      </c>
      <c r="M268" s="31"/>
      <c r="N268" s="165">
        <f>IF(OR(L268=0,J268=0),"",IF((B269*Config!$G$7)/Config!$C$7&lt;Config!$C$9+(Config!$C$9*Config!$C$11),((J268-L268)*100/L268)/100,((J268-Config!$C$9)*100/Config!$C$9)/100))</f>
      </c>
      <c r="O268" s="31"/>
      <c r="P268" s="164">
        <f>IF((L268*B269)=0,"",(J268*B269*Config!$C$4)/(B269*Config!$C$4*B269))</f>
      </c>
      <c r="Q268" s="7"/>
      <c r="R268" s="202">
        <f ca="1">OFFSET(Intermedio!$N$1,ROWS(Intermedio!$N$1:$N261)/4+1,)</f>
      </c>
    </row>
    <row r="269" spans="1:18" ht="13.5" thickBot="1">
      <c r="A269" s="3"/>
      <c r="B269" s="10">
        <f>(B268-B267)/Config!$C$5</f>
        <v>0</v>
      </c>
      <c r="C269" s="9" t="s">
        <v>6</v>
      </c>
      <c r="D269" s="4"/>
      <c r="E269" s="2"/>
      <c r="F269" s="5"/>
      <c r="G269" s="36"/>
      <c r="H269" s="36"/>
      <c r="I269" s="36"/>
      <c r="J269" s="36"/>
      <c r="K269" s="36"/>
      <c r="L269" s="36"/>
      <c r="M269" s="36"/>
      <c r="N269" s="36"/>
      <c r="O269" s="36"/>
      <c r="P269" s="143" t="s">
        <v>52</v>
      </c>
      <c r="Q269" s="36"/>
      <c r="R269" s="178">
        <f ca="1">OFFSET(Intermedio!$O$1,ROWS(Intermedio!$O$1:$O261)/4+1,)</f>
      </c>
    </row>
    <row r="270" spans="1:18" ht="13.5" thickBot="1">
      <c r="A270" s="30" t="s">
        <v>127</v>
      </c>
      <c r="B270" s="11"/>
      <c r="C270" s="12"/>
      <c r="D270" s="13"/>
      <c r="E270" s="14"/>
      <c r="F270" s="15"/>
      <c r="G270" s="35"/>
      <c r="H270" s="35"/>
      <c r="I270" s="35"/>
      <c r="J270" s="35"/>
      <c r="K270" s="35"/>
      <c r="L270" s="35"/>
      <c r="M270" s="35"/>
      <c r="N270" s="35"/>
      <c r="O270" s="35"/>
      <c r="P270" s="35"/>
      <c r="Q270" s="35"/>
      <c r="R270" s="35"/>
    </row>
    <row r="271" spans="1:18" ht="14.25" thickBot="1">
      <c r="A271" s="34"/>
      <c r="B271" s="166"/>
      <c r="C271" s="8" t="s">
        <v>4</v>
      </c>
      <c r="D271" s="199">
        <f>LEN(E271)</f>
        <v>0</v>
      </c>
      <c r="E271" s="200"/>
      <c r="F271" s="101" t="s">
        <v>23</v>
      </c>
      <c r="G271" s="26"/>
      <c r="H271" s="173" t="s">
        <v>69</v>
      </c>
      <c r="I271" s="4">
        <f>LEN(G271)</f>
        <v>0</v>
      </c>
      <c r="J271" s="27" t="s">
        <v>161</v>
      </c>
      <c r="K271" s="27"/>
      <c r="L271" s="27" t="s">
        <v>9</v>
      </c>
      <c r="M271" s="27"/>
      <c r="N271" s="27" t="s">
        <v>16</v>
      </c>
      <c r="O271" s="27"/>
      <c r="P271" s="27" t="s">
        <v>50</v>
      </c>
      <c r="Q271" s="27"/>
      <c r="R271" s="202">
        <f ca="1">OFFSET(Intermedio!$N$1,ROWS(Intermedio!$N$1:$N265)/4+1,)</f>
      </c>
    </row>
    <row r="272" spans="1:18" ht="15" thickBot="1">
      <c r="A272" s="16"/>
      <c r="B272" s="166"/>
      <c r="C272" s="8" t="s">
        <v>5</v>
      </c>
      <c r="D272" s="199"/>
      <c r="E272" s="201"/>
      <c r="F272" s="101" t="s">
        <v>24</v>
      </c>
      <c r="G272" s="19"/>
      <c r="H272" s="173" t="s">
        <v>69</v>
      </c>
      <c r="I272" s="100">
        <f>LEN(G272)</f>
        <v>0</v>
      </c>
      <c r="J272" s="32">
        <f>SUM(I271:I272)</f>
        <v>0</v>
      </c>
      <c r="K272" s="6" t="s">
        <v>10</v>
      </c>
      <c r="L272" s="174">
        <f>IF((B273*Config!$G$7)/Config!$C$7&gt;Config!$C$9+(Config!$C$9*Config!$C$11),Config!$C$9+(Config!$C$9*Config!$C$11),(B273*Config!$G$7)/Config!$C$7)</f>
        <v>0</v>
      </c>
      <c r="M272" s="31"/>
      <c r="N272" s="165">
        <f>IF(OR(L272=0,J272=0),"",IF((B273*Config!$G$7)/Config!$C$7&lt;Config!$C$9+(Config!$C$9*Config!$C$11),((J272-L272)*100/L272)/100,((J272-Config!$C$9)*100/Config!$C$9)/100))</f>
      </c>
      <c r="O272" s="31"/>
      <c r="P272" s="164">
        <f>IF((L272*B273)=0,"",(J272*B273*Config!$C$4)/(B273*Config!$C$4*B273))</f>
      </c>
      <c r="Q272" s="7"/>
      <c r="R272" s="202">
        <f ca="1">OFFSET(Intermedio!$N$1,ROWS(Intermedio!$N$1:$N265)/4+1,)</f>
      </c>
    </row>
    <row r="273" spans="1:18" ht="13.5" thickBot="1">
      <c r="A273" s="3"/>
      <c r="B273" s="10">
        <f>(B272-B271)/Config!$C$5</f>
        <v>0</v>
      </c>
      <c r="C273" s="9" t="s">
        <v>6</v>
      </c>
      <c r="D273" s="4"/>
      <c r="E273" s="2"/>
      <c r="F273" s="5"/>
      <c r="G273" s="36"/>
      <c r="H273" s="36"/>
      <c r="I273" s="36"/>
      <c r="J273" s="36"/>
      <c r="K273" s="36"/>
      <c r="L273" s="36"/>
      <c r="M273" s="36"/>
      <c r="N273" s="36"/>
      <c r="O273" s="36"/>
      <c r="P273" s="143" t="s">
        <v>52</v>
      </c>
      <c r="Q273" s="36"/>
      <c r="R273" s="178">
        <f ca="1">OFFSET(Intermedio!$O$1,ROWS(Intermedio!$O$1:$O265)/4+1,)</f>
      </c>
    </row>
    <row r="274" spans="1:18" ht="13.5" thickBot="1">
      <c r="A274" s="30" t="s">
        <v>128</v>
      </c>
      <c r="B274" s="11"/>
      <c r="C274" s="12"/>
      <c r="D274" s="13"/>
      <c r="E274" s="14"/>
      <c r="F274" s="15"/>
      <c r="G274" s="35"/>
      <c r="H274" s="35"/>
      <c r="I274" s="35"/>
      <c r="J274" s="35"/>
      <c r="K274" s="35"/>
      <c r="L274" s="35"/>
      <c r="M274" s="35"/>
      <c r="N274" s="35"/>
      <c r="O274" s="35"/>
      <c r="P274" s="35"/>
      <c r="Q274" s="35"/>
      <c r="R274" s="35"/>
    </row>
    <row r="275" spans="1:18" ht="14.25" thickBot="1">
      <c r="A275" s="34"/>
      <c r="B275" s="166"/>
      <c r="C275" s="8" t="s">
        <v>4</v>
      </c>
      <c r="D275" s="199">
        <f>LEN(E275)</f>
        <v>0</v>
      </c>
      <c r="E275" s="200"/>
      <c r="F275" s="101" t="s">
        <v>23</v>
      </c>
      <c r="G275" s="26"/>
      <c r="H275" s="173" t="s">
        <v>69</v>
      </c>
      <c r="I275" s="4">
        <f>LEN(G275)</f>
        <v>0</v>
      </c>
      <c r="J275" s="27" t="s">
        <v>161</v>
      </c>
      <c r="K275" s="27"/>
      <c r="L275" s="27" t="s">
        <v>9</v>
      </c>
      <c r="M275" s="27"/>
      <c r="N275" s="27" t="s">
        <v>16</v>
      </c>
      <c r="O275" s="27"/>
      <c r="P275" s="27" t="s">
        <v>50</v>
      </c>
      <c r="Q275" s="27"/>
      <c r="R275" s="202">
        <f ca="1">OFFSET(Intermedio!$N$1,ROWS(Intermedio!$N$1:$N269)/4+1,)</f>
      </c>
    </row>
    <row r="276" spans="1:18" ht="15" thickBot="1">
      <c r="A276" s="16"/>
      <c r="B276" s="166"/>
      <c r="C276" s="8" t="s">
        <v>5</v>
      </c>
      <c r="D276" s="199"/>
      <c r="E276" s="201"/>
      <c r="F276" s="101" t="s">
        <v>24</v>
      </c>
      <c r="G276" s="19"/>
      <c r="H276" s="173" t="s">
        <v>69</v>
      </c>
      <c r="I276" s="100">
        <f>LEN(G276)</f>
        <v>0</v>
      </c>
      <c r="J276" s="32">
        <f>SUM(I275:I276)</f>
        <v>0</v>
      </c>
      <c r="K276" s="6" t="s">
        <v>10</v>
      </c>
      <c r="L276" s="174">
        <f>IF((B277*Config!$G$7)/Config!$C$7&gt;Config!$C$9+(Config!$C$9*Config!$C$11),Config!$C$9+(Config!$C$9*Config!$C$11),(B277*Config!$G$7)/Config!$C$7)</f>
        <v>0</v>
      </c>
      <c r="M276" s="31"/>
      <c r="N276" s="165">
        <f>IF(OR(L276=0,J276=0),"",IF((B277*Config!$G$7)/Config!$C$7&lt;Config!$C$9+(Config!$C$9*Config!$C$11),((J276-L276)*100/L276)/100,((J276-Config!$C$9)*100/Config!$C$9)/100))</f>
      </c>
      <c r="O276" s="31"/>
      <c r="P276" s="164">
        <f>IF((L276*B277)=0,"",(J276*B277*Config!$C$4)/(B277*Config!$C$4*B277))</f>
      </c>
      <c r="Q276" s="7"/>
      <c r="R276" s="202">
        <f ca="1">OFFSET(Intermedio!$N$1,ROWS(Intermedio!$N$1:$N269)/4+1,)</f>
      </c>
    </row>
    <row r="277" spans="1:18" ht="13.5" thickBot="1">
      <c r="A277" s="3"/>
      <c r="B277" s="10">
        <f>(B276-B275)/Config!$C$5</f>
        <v>0</v>
      </c>
      <c r="C277" s="9" t="s">
        <v>6</v>
      </c>
      <c r="D277" s="4"/>
      <c r="E277" s="2"/>
      <c r="F277" s="5"/>
      <c r="G277" s="36"/>
      <c r="H277" s="36"/>
      <c r="I277" s="36"/>
      <c r="J277" s="36"/>
      <c r="K277" s="36"/>
      <c r="L277" s="36"/>
      <c r="M277" s="36"/>
      <c r="N277" s="36"/>
      <c r="O277" s="36"/>
      <c r="P277" s="143" t="s">
        <v>52</v>
      </c>
      <c r="Q277" s="36"/>
      <c r="R277" s="178">
        <f ca="1">OFFSET(Intermedio!$O$1,ROWS(Intermedio!$O$1:$O269)/4+1,)</f>
      </c>
    </row>
    <row r="278" spans="1:18" ht="13.5" thickBot="1">
      <c r="A278" s="30" t="s">
        <v>129</v>
      </c>
      <c r="B278" s="11"/>
      <c r="C278" s="12"/>
      <c r="D278" s="13"/>
      <c r="E278" s="14"/>
      <c r="F278" s="15"/>
      <c r="G278" s="35"/>
      <c r="H278" s="35"/>
      <c r="I278" s="35"/>
      <c r="J278" s="35"/>
      <c r="K278" s="35"/>
      <c r="L278" s="35"/>
      <c r="M278" s="35"/>
      <c r="N278" s="35"/>
      <c r="O278" s="35"/>
      <c r="P278" s="35"/>
      <c r="Q278" s="35"/>
      <c r="R278" s="35"/>
    </row>
    <row r="279" spans="1:18" ht="14.25" thickBot="1">
      <c r="A279" s="34"/>
      <c r="B279" s="166"/>
      <c r="C279" s="8" t="s">
        <v>4</v>
      </c>
      <c r="D279" s="199">
        <f>LEN(E279)</f>
        <v>0</v>
      </c>
      <c r="E279" s="200"/>
      <c r="F279" s="101" t="s">
        <v>23</v>
      </c>
      <c r="G279" s="26"/>
      <c r="H279" s="173" t="s">
        <v>69</v>
      </c>
      <c r="I279" s="4">
        <f>LEN(G279)</f>
        <v>0</v>
      </c>
      <c r="J279" s="27" t="s">
        <v>161</v>
      </c>
      <c r="K279" s="27"/>
      <c r="L279" s="27" t="s">
        <v>9</v>
      </c>
      <c r="M279" s="27"/>
      <c r="N279" s="27" t="s">
        <v>16</v>
      </c>
      <c r="O279" s="27"/>
      <c r="P279" s="27" t="s">
        <v>50</v>
      </c>
      <c r="Q279" s="27"/>
      <c r="R279" s="202">
        <f ca="1">OFFSET(Intermedio!$N$1,ROWS(Intermedio!$N$1:$N273)/4+1,)</f>
      </c>
    </row>
    <row r="280" spans="1:18" ht="15" thickBot="1">
      <c r="A280" s="16"/>
      <c r="B280" s="166"/>
      <c r="C280" s="8" t="s">
        <v>5</v>
      </c>
      <c r="D280" s="199"/>
      <c r="E280" s="201"/>
      <c r="F280" s="101" t="s">
        <v>24</v>
      </c>
      <c r="G280" s="19"/>
      <c r="H280" s="173" t="s">
        <v>69</v>
      </c>
      <c r="I280" s="100">
        <f>LEN(G280)</f>
        <v>0</v>
      </c>
      <c r="J280" s="32">
        <f>SUM(I279:I280)</f>
        <v>0</v>
      </c>
      <c r="K280" s="6" t="s">
        <v>10</v>
      </c>
      <c r="L280" s="174">
        <f>IF((B281*Config!$G$7)/Config!$C$7&gt;Config!$C$9+(Config!$C$9*Config!$C$11),Config!$C$9+(Config!$C$9*Config!$C$11),(B281*Config!$G$7)/Config!$C$7)</f>
        <v>0</v>
      </c>
      <c r="M280" s="31"/>
      <c r="N280" s="165">
        <f>IF(OR(L280=0,J280=0),"",IF((B281*Config!$G$7)/Config!$C$7&lt;Config!$C$9+(Config!$C$9*Config!$C$11),((J280-L280)*100/L280)/100,((J280-Config!$C$9)*100/Config!$C$9)/100))</f>
      </c>
      <c r="O280" s="31"/>
      <c r="P280" s="164">
        <f>IF((L280*B281)=0,"",(J280*B281*Config!$C$4)/(B281*Config!$C$4*B281))</f>
      </c>
      <c r="Q280" s="7"/>
      <c r="R280" s="202">
        <f ca="1">OFFSET(Intermedio!$N$1,ROWS(Intermedio!$N$1:$N273)/4+1,)</f>
      </c>
    </row>
    <row r="281" spans="1:18" ht="13.5" thickBot="1">
      <c r="A281" s="3"/>
      <c r="B281" s="10">
        <f>(B280-B279)/Config!$C$5</f>
        <v>0</v>
      </c>
      <c r="C281" s="9" t="s">
        <v>6</v>
      </c>
      <c r="D281" s="4"/>
      <c r="E281" s="2"/>
      <c r="F281" s="5"/>
      <c r="G281" s="36"/>
      <c r="H281" s="36"/>
      <c r="I281" s="36"/>
      <c r="J281" s="36"/>
      <c r="K281" s="36"/>
      <c r="L281" s="36"/>
      <c r="M281" s="36"/>
      <c r="N281" s="36"/>
      <c r="O281" s="36"/>
      <c r="P281" s="143" t="s">
        <v>52</v>
      </c>
      <c r="Q281" s="36"/>
      <c r="R281" s="178">
        <f ca="1">OFFSET(Intermedio!$O$1,ROWS(Intermedio!$O$1:$O273)/4+1,)</f>
      </c>
    </row>
    <row r="282" spans="1:18" ht="13.5" thickBot="1">
      <c r="A282" s="30" t="s">
        <v>130</v>
      </c>
      <c r="B282" s="11"/>
      <c r="C282" s="12"/>
      <c r="D282" s="13"/>
      <c r="E282" s="14"/>
      <c r="F282" s="15"/>
      <c r="G282" s="35"/>
      <c r="H282" s="35"/>
      <c r="I282" s="35"/>
      <c r="J282" s="35"/>
      <c r="K282" s="35"/>
      <c r="L282" s="35"/>
      <c r="M282" s="35"/>
      <c r="N282" s="35"/>
      <c r="O282" s="35"/>
      <c r="P282" s="35"/>
      <c r="Q282" s="35"/>
      <c r="R282" s="35"/>
    </row>
    <row r="283" spans="1:18" ht="14.25" thickBot="1">
      <c r="A283" s="34"/>
      <c r="B283" s="166"/>
      <c r="C283" s="8" t="s">
        <v>4</v>
      </c>
      <c r="D283" s="199">
        <f>LEN(E283)</f>
        <v>0</v>
      </c>
      <c r="E283" s="200"/>
      <c r="F283" s="101" t="s">
        <v>23</v>
      </c>
      <c r="G283" s="26"/>
      <c r="H283" s="173" t="s">
        <v>69</v>
      </c>
      <c r="I283" s="4">
        <f>LEN(G283)</f>
        <v>0</v>
      </c>
      <c r="J283" s="27" t="s">
        <v>161</v>
      </c>
      <c r="K283" s="27"/>
      <c r="L283" s="27" t="s">
        <v>9</v>
      </c>
      <c r="M283" s="27"/>
      <c r="N283" s="27" t="s">
        <v>16</v>
      </c>
      <c r="O283" s="27"/>
      <c r="P283" s="27" t="s">
        <v>50</v>
      </c>
      <c r="Q283" s="27"/>
      <c r="R283" s="202">
        <f ca="1">OFFSET(Intermedio!$N$1,ROWS(Intermedio!$N$1:$N277)/4+1,)</f>
      </c>
    </row>
    <row r="284" spans="1:18" ht="15" thickBot="1">
      <c r="A284" s="16"/>
      <c r="B284" s="166"/>
      <c r="C284" s="8" t="s">
        <v>5</v>
      </c>
      <c r="D284" s="199"/>
      <c r="E284" s="201"/>
      <c r="F284" s="101" t="s">
        <v>24</v>
      </c>
      <c r="G284" s="19"/>
      <c r="H284" s="173" t="s">
        <v>69</v>
      </c>
      <c r="I284" s="100">
        <f>LEN(G284)</f>
        <v>0</v>
      </c>
      <c r="J284" s="32">
        <f>SUM(I283:I284)</f>
        <v>0</v>
      </c>
      <c r="K284" s="6" t="s">
        <v>10</v>
      </c>
      <c r="L284" s="174">
        <f>IF((B285*Config!$G$7)/Config!$C$7&gt;Config!$C$9+(Config!$C$9*Config!$C$11),Config!$C$9+(Config!$C$9*Config!$C$11),(B285*Config!$G$7)/Config!$C$7)</f>
        <v>0</v>
      </c>
      <c r="M284" s="31"/>
      <c r="N284" s="165">
        <f>IF(OR(L284=0,J284=0),"",IF((B285*Config!$G$7)/Config!$C$7&lt;Config!$C$9+(Config!$C$9*Config!$C$11),((J284-L284)*100/L284)/100,((J284-Config!$C$9)*100/Config!$C$9)/100))</f>
      </c>
      <c r="O284" s="31"/>
      <c r="P284" s="164">
        <f>IF((L284*B285)=0,"",(J284*B285*Config!$C$4)/(B285*Config!$C$4*B285))</f>
      </c>
      <c r="Q284" s="7"/>
      <c r="R284" s="202">
        <f ca="1">OFFSET(Intermedio!$N$1,ROWS(Intermedio!$N$1:$N277)/4+1,)</f>
      </c>
    </row>
    <row r="285" spans="1:18" ht="13.5" thickBot="1">
      <c r="A285" s="3"/>
      <c r="B285" s="10">
        <f>(B284-B283)/Config!$C$5</f>
        <v>0</v>
      </c>
      <c r="C285" s="9" t="s">
        <v>6</v>
      </c>
      <c r="D285" s="4"/>
      <c r="E285" s="2"/>
      <c r="F285" s="5"/>
      <c r="G285" s="36"/>
      <c r="H285" s="36"/>
      <c r="I285" s="36"/>
      <c r="J285" s="36"/>
      <c r="K285" s="36"/>
      <c r="L285" s="36"/>
      <c r="M285" s="36"/>
      <c r="N285" s="36"/>
      <c r="O285" s="36"/>
      <c r="P285" s="143" t="s">
        <v>52</v>
      </c>
      <c r="Q285" s="36"/>
      <c r="R285" s="178">
        <f ca="1">OFFSET(Intermedio!$O$1,ROWS(Intermedio!$O$1:$O277)/4+1,)</f>
      </c>
    </row>
    <row r="286" spans="1:18" ht="13.5" thickBot="1">
      <c r="A286" s="30" t="s">
        <v>131</v>
      </c>
      <c r="B286" s="11"/>
      <c r="C286" s="12"/>
      <c r="D286" s="13"/>
      <c r="E286" s="14"/>
      <c r="F286" s="15"/>
      <c r="G286" s="35"/>
      <c r="H286" s="35"/>
      <c r="I286" s="35"/>
      <c r="J286" s="35"/>
      <c r="K286" s="35"/>
      <c r="L286" s="35"/>
      <c r="M286" s="35"/>
      <c r="N286" s="35"/>
      <c r="O286" s="35"/>
      <c r="P286" s="35"/>
      <c r="Q286" s="35"/>
      <c r="R286" s="35"/>
    </row>
    <row r="287" spans="1:18" ht="14.25" thickBot="1">
      <c r="A287" s="34"/>
      <c r="B287" s="166"/>
      <c r="C287" s="8" t="s">
        <v>4</v>
      </c>
      <c r="D287" s="199">
        <f>LEN(E287)</f>
        <v>0</v>
      </c>
      <c r="E287" s="200"/>
      <c r="F287" s="101" t="s">
        <v>23</v>
      </c>
      <c r="G287" s="26"/>
      <c r="H287" s="173" t="s">
        <v>69</v>
      </c>
      <c r="I287" s="4">
        <f>LEN(G287)</f>
        <v>0</v>
      </c>
      <c r="J287" s="27" t="s">
        <v>161</v>
      </c>
      <c r="K287" s="27"/>
      <c r="L287" s="27" t="s">
        <v>9</v>
      </c>
      <c r="M287" s="27"/>
      <c r="N287" s="27" t="s">
        <v>16</v>
      </c>
      <c r="O287" s="27"/>
      <c r="P287" s="27" t="s">
        <v>50</v>
      </c>
      <c r="Q287" s="27"/>
      <c r="R287" s="202">
        <f ca="1">OFFSET(Intermedio!$N$1,ROWS(Intermedio!$N$1:$N281)/4+1,)</f>
      </c>
    </row>
    <row r="288" spans="1:18" ht="15" thickBot="1">
      <c r="A288" s="16"/>
      <c r="B288" s="166"/>
      <c r="C288" s="8" t="s">
        <v>5</v>
      </c>
      <c r="D288" s="199"/>
      <c r="E288" s="201"/>
      <c r="F288" s="101" t="s">
        <v>24</v>
      </c>
      <c r="G288" s="19"/>
      <c r="H288" s="173" t="s">
        <v>69</v>
      </c>
      <c r="I288" s="100">
        <f>LEN(G288)</f>
        <v>0</v>
      </c>
      <c r="J288" s="32">
        <f>SUM(I287:I288)</f>
        <v>0</v>
      </c>
      <c r="K288" s="6" t="s">
        <v>10</v>
      </c>
      <c r="L288" s="174">
        <f>IF((B289*Config!$G$7)/Config!$C$7&gt;Config!$C$9+(Config!$C$9*Config!$C$11),Config!$C$9+(Config!$C$9*Config!$C$11),(B289*Config!$G$7)/Config!$C$7)</f>
        <v>0</v>
      </c>
      <c r="M288" s="31"/>
      <c r="N288" s="165">
        <f>IF(OR(L288=0,J288=0),"",IF((B289*Config!$G$7)/Config!$C$7&lt;Config!$C$9+(Config!$C$9*Config!$C$11),((J288-L288)*100/L288)/100,((J288-Config!$C$9)*100/Config!$C$9)/100))</f>
      </c>
      <c r="O288" s="31"/>
      <c r="P288" s="164">
        <f>IF((L288*B289)=0,"",(J288*B289*Config!$C$4)/(B289*Config!$C$4*B289))</f>
      </c>
      <c r="Q288" s="7"/>
      <c r="R288" s="202">
        <f ca="1">OFFSET(Intermedio!$N$1,ROWS(Intermedio!$N$1:$N281)/4+1,)</f>
      </c>
    </row>
    <row r="289" spans="1:18" ht="13.5" thickBot="1">
      <c r="A289" s="3"/>
      <c r="B289" s="10">
        <f>(B288-B287)/Config!$C$5</f>
        <v>0</v>
      </c>
      <c r="C289" s="9" t="s">
        <v>6</v>
      </c>
      <c r="D289" s="4"/>
      <c r="E289" s="2"/>
      <c r="F289" s="5"/>
      <c r="G289" s="36"/>
      <c r="H289" s="36"/>
      <c r="I289" s="36"/>
      <c r="J289" s="36"/>
      <c r="K289" s="36"/>
      <c r="L289" s="36"/>
      <c r="M289" s="36"/>
      <c r="N289" s="36"/>
      <c r="O289" s="36"/>
      <c r="P289" s="143" t="s">
        <v>52</v>
      </c>
      <c r="Q289" s="36"/>
      <c r="R289" s="178">
        <f ca="1">OFFSET(Intermedio!$O$1,ROWS(Intermedio!$O$1:$O281)/4+1,)</f>
      </c>
    </row>
    <row r="290" spans="1:18" ht="13.5" thickBot="1">
      <c r="A290" s="30" t="s">
        <v>132</v>
      </c>
      <c r="B290" s="11"/>
      <c r="C290" s="12"/>
      <c r="D290" s="13"/>
      <c r="E290" s="14"/>
      <c r="F290" s="15"/>
      <c r="G290" s="35"/>
      <c r="H290" s="35"/>
      <c r="I290" s="35"/>
      <c r="J290" s="35"/>
      <c r="K290" s="35"/>
      <c r="L290" s="35"/>
      <c r="M290" s="35"/>
      <c r="N290" s="35"/>
      <c r="O290" s="35"/>
      <c r="P290" s="35"/>
      <c r="Q290" s="35"/>
      <c r="R290" s="35"/>
    </row>
    <row r="291" spans="1:18" ht="14.25" thickBot="1">
      <c r="A291" s="34"/>
      <c r="B291" s="166"/>
      <c r="C291" s="8" t="s">
        <v>4</v>
      </c>
      <c r="D291" s="199">
        <f>LEN(E291)</f>
        <v>0</v>
      </c>
      <c r="E291" s="200"/>
      <c r="F291" s="101" t="s">
        <v>23</v>
      </c>
      <c r="G291" s="26"/>
      <c r="H291" s="173" t="s">
        <v>69</v>
      </c>
      <c r="I291" s="4">
        <f>LEN(G291)</f>
        <v>0</v>
      </c>
      <c r="J291" s="27" t="s">
        <v>161</v>
      </c>
      <c r="K291" s="27"/>
      <c r="L291" s="27" t="s">
        <v>9</v>
      </c>
      <c r="M291" s="27"/>
      <c r="N291" s="27" t="s">
        <v>16</v>
      </c>
      <c r="O291" s="27"/>
      <c r="P291" s="27" t="s">
        <v>50</v>
      </c>
      <c r="Q291" s="27"/>
      <c r="R291" s="202">
        <f ca="1">OFFSET(Intermedio!$N$1,ROWS(Intermedio!$N$1:$N285)/4+1,)</f>
      </c>
    </row>
    <row r="292" spans="1:18" ht="15" thickBot="1">
      <c r="A292" s="16"/>
      <c r="B292" s="166"/>
      <c r="C292" s="8" t="s">
        <v>5</v>
      </c>
      <c r="D292" s="199"/>
      <c r="E292" s="201"/>
      <c r="F292" s="101" t="s">
        <v>24</v>
      </c>
      <c r="G292" s="19"/>
      <c r="H292" s="173" t="s">
        <v>69</v>
      </c>
      <c r="I292" s="100">
        <f>LEN(G292)</f>
        <v>0</v>
      </c>
      <c r="J292" s="32">
        <f>SUM(I291:I292)</f>
        <v>0</v>
      </c>
      <c r="K292" s="6" t="s">
        <v>10</v>
      </c>
      <c r="L292" s="174">
        <f>IF((B293*Config!$G$7)/Config!$C$7&gt;Config!$C$9+(Config!$C$9*Config!$C$11),Config!$C$9+(Config!$C$9*Config!$C$11),(B293*Config!$G$7)/Config!$C$7)</f>
        <v>0</v>
      </c>
      <c r="M292" s="31"/>
      <c r="N292" s="165">
        <f>IF(OR(L292=0,J292=0),"",IF((B293*Config!$G$7)/Config!$C$7&lt;Config!$C$9+(Config!$C$9*Config!$C$11),((J292-L292)*100/L292)/100,((J292-Config!$C$9)*100/Config!$C$9)/100))</f>
      </c>
      <c r="O292" s="31"/>
      <c r="P292" s="164">
        <f>IF((L292*B293)=0,"",(J292*B293*Config!$C$4)/(B293*Config!$C$4*B293))</f>
      </c>
      <c r="Q292" s="7"/>
      <c r="R292" s="202">
        <f ca="1">OFFSET(Intermedio!$N$1,ROWS(Intermedio!$N$1:$N285)/4+1,)</f>
      </c>
    </row>
    <row r="293" spans="1:18" ht="13.5" thickBot="1">
      <c r="A293" s="3"/>
      <c r="B293" s="10">
        <f>(B292-B291)/Config!$C$5</f>
        <v>0</v>
      </c>
      <c r="C293" s="9" t="s">
        <v>6</v>
      </c>
      <c r="D293" s="4"/>
      <c r="E293" s="2"/>
      <c r="F293" s="5"/>
      <c r="G293" s="36"/>
      <c r="H293" s="36"/>
      <c r="I293" s="36"/>
      <c r="J293" s="36"/>
      <c r="K293" s="36"/>
      <c r="L293" s="36"/>
      <c r="M293" s="36"/>
      <c r="N293" s="36"/>
      <c r="O293" s="36"/>
      <c r="P293" s="143" t="s">
        <v>52</v>
      </c>
      <c r="Q293" s="36"/>
      <c r="R293" s="178">
        <f ca="1">OFFSET(Intermedio!$O$1,ROWS(Intermedio!$O$1:$O285)/4+1,)</f>
      </c>
    </row>
    <row r="294" spans="1:18" ht="13.5" thickBot="1">
      <c r="A294" s="30" t="s">
        <v>133</v>
      </c>
      <c r="B294" s="11"/>
      <c r="C294" s="12"/>
      <c r="D294" s="13"/>
      <c r="E294" s="14"/>
      <c r="F294" s="15"/>
      <c r="G294" s="35"/>
      <c r="H294" s="35"/>
      <c r="I294" s="35"/>
      <c r="J294" s="35"/>
      <c r="K294" s="35"/>
      <c r="L294" s="35"/>
      <c r="M294" s="35"/>
      <c r="N294" s="35"/>
      <c r="O294" s="35"/>
      <c r="P294" s="35"/>
      <c r="Q294" s="35"/>
      <c r="R294" s="35"/>
    </row>
    <row r="295" spans="1:18" ht="14.25" thickBot="1">
      <c r="A295" s="34"/>
      <c r="B295" s="166"/>
      <c r="C295" s="8" t="s">
        <v>4</v>
      </c>
      <c r="D295" s="199">
        <f>LEN(E295)</f>
        <v>0</v>
      </c>
      <c r="E295" s="200"/>
      <c r="F295" s="101" t="s">
        <v>23</v>
      </c>
      <c r="G295" s="26"/>
      <c r="H295" s="173" t="s">
        <v>69</v>
      </c>
      <c r="I295" s="4">
        <f>LEN(G295)</f>
        <v>0</v>
      </c>
      <c r="J295" s="27" t="s">
        <v>161</v>
      </c>
      <c r="K295" s="27"/>
      <c r="L295" s="27" t="s">
        <v>9</v>
      </c>
      <c r="M295" s="27"/>
      <c r="N295" s="27" t="s">
        <v>16</v>
      </c>
      <c r="O295" s="27"/>
      <c r="P295" s="27" t="s">
        <v>50</v>
      </c>
      <c r="Q295" s="27"/>
      <c r="R295" s="202">
        <f ca="1">OFFSET(Intermedio!$N$1,ROWS(Intermedio!$N$1:$N289)/4+1,)</f>
      </c>
    </row>
    <row r="296" spans="1:18" ht="15" thickBot="1">
      <c r="A296" s="16"/>
      <c r="B296" s="166"/>
      <c r="C296" s="8" t="s">
        <v>5</v>
      </c>
      <c r="D296" s="199"/>
      <c r="E296" s="201"/>
      <c r="F296" s="101" t="s">
        <v>24</v>
      </c>
      <c r="G296" s="19"/>
      <c r="H296" s="173" t="s">
        <v>69</v>
      </c>
      <c r="I296" s="100">
        <f>LEN(G296)</f>
        <v>0</v>
      </c>
      <c r="J296" s="32">
        <f>SUM(I295:I296)</f>
        <v>0</v>
      </c>
      <c r="K296" s="6" t="s">
        <v>10</v>
      </c>
      <c r="L296" s="174">
        <f>IF((B297*Config!$G$7)/Config!$C$7&gt;Config!$C$9+(Config!$C$9*Config!$C$11),Config!$C$9+(Config!$C$9*Config!$C$11),(B297*Config!$G$7)/Config!$C$7)</f>
        <v>0</v>
      </c>
      <c r="M296" s="31"/>
      <c r="N296" s="165">
        <f>IF(OR(L296=0,J296=0),"",IF((B297*Config!$G$7)/Config!$C$7&lt;Config!$C$9+(Config!$C$9*Config!$C$11),((J296-L296)*100/L296)/100,((J296-Config!$C$9)*100/Config!$C$9)/100))</f>
      </c>
      <c r="O296" s="31"/>
      <c r="P296" s="164">
        <f>IF((L296*B297)=0,"",(J296*B297*Config!$C$4)/(B297*Config!$C$4*B297))</f>
      </c>
      <c r="Q296" s="7"/>
      <c r="R296" s="202">
        <f ca="1">OFFSET(Intermedio!$N$1,ROWS(Intermedio!$N$1:$N289)/4+1,)</f>
      </c>
    </row>
    <row r="297" spans="1:18" ht="13.5" thickBot="1">
      <c r="A297" s="3"/>
      <c r="B297" s="10">
        <f>(B296-B295)/Config!$C$5</f>
        <v>0</v>
      </c>
      <c r="C297" s="9" t="s">
        <v>6</v>
      </c>
      <c r="D297" s="4"/>
      <c r="E297" s="2"/>
      <c r="F297" s="5"/>
      <c r="G297" s="36"/>
      <c r="H297" s="36"/>
      <c r="I297" s="36"/>
      <c r="J297" s="36"/>
      <c r="K297" s="36"/>
      <c r="L297" s="36"/>
      <c r="M297" s="36"/>
      <c r="N297" s="36"/>
      <c r="O297" s="36"/>
      <c r="P297" s="143" t="s">
        <v>52</v>
      </c>
      <c r="Q297" s="36"/>
      <c r="R297" s="178">
        <f ca="1">OFFSET(Intermedio!$O$1,ROWS(Intermedio!$O$1:$O289)/4+1,)</f>
      </c>
    </row>
    <row r="298" spans="1:18" ht="13.5" thickBot="1">
      <c r="A298" s="30" t="s">
        <v>134</v>
      </c>
      <c r="B298" s="11"/>
      <c r="C298" s="12"/>
      <c r="D298" s="13"/>
      <c r="E298" s="14"/>
      <c r="F298" s="15"/>
      <c r="G298" s="35"/>
      <c r="H298" s="35"/>
      <c r="I298" s="35"/>
      <c r="J298" s="35"/>
      <c r="K298" s="35"/>
      <c r="L298" s="35"/>
      <c r="M298" s="35"/>
      <c r="N298" s="35"/>
      <c r="O298" s="35"/>
      <c r="P298" s="35"/>
      <c r="Q298" s="35"/>
      <c r="R298" s="35"/>
    </row>
    <row r="299" spans="1:18" ht="14.25" thickBot="1">
      <c r="A299" s="34"/>
      <c r="B299" s="166"/>
      <c r="C299" s="8" t="s">
        <v>4</v>
      </c>
      <c r="D299" s="199">
        <f>LEN(E299)</f>
        <v>0</v>
      </c>
      <c r="E299" s="200"/>
      <c r="F299" s="101" t="s">
        <v>23</v>
      </c>
      <c r="G299" s="26"/>
      <c r="H299" s="173" t="s">
        <v>69</v>
      </c>
      <c r="I299" s="4">
        <f>LEN(G299)</f>
        <v>0</v>
      </c>
      <c r="J299" s="27" t="s">
        <v>161</v>
      </c>
      <c r="K299" s="27"/>
      <c r="L299" s="27" t="s">
        <v>9</v>
      </c>
      <c r="M299" s="27"/>
      <c r="N299" s="27" t="s">
        <v>16</v>
      </c>
      <c r="O299" s="27"/>
      <c r="P299" s="27" t="s">
        <v>50</v>
      </c>
      <c r="Q299" s="27"/>
      <c r="R299" s="202">
        <f ca="1">OFFSET(Intermedio!$N$1,ROWS(Intermedio!$N$1:$N293)/4+1,)</f>
      </c>
    </row>
    <row r="300" spans="1:18" ht="15" thickBot="1">
      <c r="A300" s="16"/>
      <c r="B300" s="166"/>
      <c r="C300" s="8" t="s">
        <v>5</v>
      </c>
      <c r="D300" s="199"/>
      <c r="E300" s="201"/>
      <c r="F300" s="101" t="s">
        <v>24</v>
      </c>
      <c r="G300" s="19"/>
      <c r="H300" s="173" t="s">
        <v>69</v>
      </c>
      <c r="I300" s="100">
        <f>LEN(G300)</f>
        <v>0</v>
      </c>
      <c r="J300" s="32">
        <f>SUM(I299:I300)</f>
        <v>0</v>
      </c>
      <c r="K300" s="6" t="s">
        <v>10</v>
      </c>
      <c r="L300" s="174">
        <f>IF((B301*Config!$G$7)/Config!$C$7&gt;Config!$C$9+(Config!$C$9*Config!$C$11),Config!$C$9+(Config!$C$9*Config!$C$11),(B301*Config!$G$7)/Config!$C$7)</f>
        <v>0</v>
      </c>
      <c r="M300" s="31"/>
      <c r="N300" s="165">
        <f>IF(OR(L300=0,J300=0),"",IF((B301*Config!$G$7)/Config!$C$7&lt;Config!$C$9+(Config!$C$9*Config!$C$11),((J300-L300)*100/L300)/100,((J300-Config!$C$9)*100/Config!$C$9)/100))</f>
      </c>
      <c r="O300" s="31"/>
      <c r="P300" s="164">
        <f>IF((L300*B301)=0,"",(J300*B301*Config!$C$4)/(B301*Config!$C$4*B301))</f>
      </c>
      <c r="Q300" s="7"/>
      <c r="R300" s="202">
        <f ca="1">OFFSET(Intermedio!$N$1,ROWS(Intermedio!$N$1:$N293)/4+1,)</f>
      </c>
    </row>
    <row r="301" spans="1:18" ht="13.5" thickBot="1">
      <c r="A301" s="3"/>
      <c r="B301" s="10">
        <f>(B300-B299)/Config!$C$5</f>
        <v>0</v>
      </c>
      <c r="C301" s="9" t="s">
        <v>6</v>
      </c>
      <c r="D301" s="4"/>
      <c r="E301" s="2"/>
      <c r="F301" s="5"/>
      <c r="G301" s="36"/>
      <c r="H301" s="36"/>
      <c r="I301" s="36"/>
      <c r="J301" s="36"/>
      <c r="K301" s="36"/>
      <c r="L301" s="36"/>
      <c r="M301" s="36"/>
      <c r="N301" s="36"/>
      <c r="O301" s="36"/>
      <c r="P301" s="143" t="s">
        <v>52</v>
      </c>
      <c r="Q301" s="36"/>
      <c r="R301" s="178">
        <f ca="1">OFFSET(Intermedio!$O$1,ROWS(Intermedio!$O$1:$O293)/4+1,)</f>
      </c>
    </row>
    <row r="302" spans="1:18" ht="13.5" thickBot="1">
      <c r="A302" s="30" t="s">
        <v>135</v>
      </c>
      <c r="B302" s="11"/>
      <c r="C302" s="12"/>
      <c r="D302" s="13"/>
      <c r="E302" s="14"/>
      <c r="F302" s="15"/>
      <c r="G302" s="35"/>
      <c r="H302" s="35"/>
      <c r="I302" s="35"/>
      <c r="J302" s="35"/>
      <c r="K302" s="35"/>
      <c r="L302" s="35"/>
      <c r="M302" s="35"/>
      <c r="N302" s="35"/>
      <c r="O302" s="35"/>
      <c r="P302" s="35"/>
      <c r="Q302" s="35"/>
      <c r="R302" s="35"/>
    </row>
    <row r="303" spans="1:18" ht="14.25" thickBot="1">
      <c r="A303" s="34"/>
      <c r="B303" s="166"/>
      <c r="C303" s="8" t="s">
        <v>4</v>
      </c>
      <c r="D303" s="199">
        <f>LEN(E303)</f>
        <v>0</v>
      </c>
      <c r="E303" s="200"/>
      <c r="F303" s="101" t="s">
        <v>23</v>
      </c>
      <c r="G303" s="26"/>
      <c r="H303" s="173" t="s">
        <v>69</v>
      </c>
      <c r="I303" s="4">
        <f>LEN(G303)</f>
        <v>0</v>
      </c>
      <c r="J303" s="27" t="s">
        <v>161</v>
      </c>
      <c r="K303" s="27"/>
      <c r="L303" s="27" t="s">
        <v>9</v>
      </c>
      <c r="M303" s="27"/>
      <c r="N303" s="27" t="s">
        <v>16</v>
      </c>
      <c r="O303" s="27"/>
      <c r="P303" s="27" t="s">
        <v>50</v>
      </c>
      <c r="Q303" s="27"/>
      <c r="R303" s="202">
        <f ca="1">OFFSET(Intermedio!$N$1,ROWS(Intermedio!$N$1:$N297)/4+1,)</f>
      </c>
    </row>
    <row r="304" spans="1:18" ht="15" thickBot="1">
      <c r="A304" s="16"/>
      <c r="B304" s="166"/>
      <c r="C304" s="8" t="s">
        <v>5</v>
      </c>
      <c r="D304" s="199"/>
      <c r="E304" s="201"/>
      <c r="F304" s="101" t="s">
        <v>24</v>
      </c>
      <c r="G304" s="19"/>
      <c r="H304" s="173" t="s">
        <v>69</v>
      </c>
      <c r="I304" s="100">
        <f>LEN(G304)</f>
        <v>0</v>
      </c>
      <c r="J304" s="32">
        <f>SUM(I303:I304)</f>
        <v>0</v>
      </c>
      <c r="K304" s="6" t="s">
        <v>10</v>
      </c>
      <c r="L304" s="174">
        <f>IF((B305*Config!$G$7)/Config!$C$7&gt;Config!$C$9+(Config!$C$9*Config!$C$11),Config!$C$9+(Config!$C$9*Config!$C$11),(B305*Config!$G$7)/Config!$C$7)</f>
        <v>0</v>
      </c>
      <c r="M304" s="31"/>
      <c r="N304" s="165">
        <f>IF(OR(L304=0,J304=0),"",IF((B305*Config!$G$7)/Config!$C$7&lt;Config!$C$9+(Config!$C$9*Config!$C$11),((J304-L304)*100/L304)/100,((J304-Config!$C$9)*100/Config!$C$9)/100))</f>
      </c>
      <c r="O304" s="31"/>
      <c r="P304" s="164">
        <f>IF((L304*B305)=0,"",(J304*B305*Config!$C$4)/(B305*Config!$C$4*B305))</f>
      </c>
      <c r="Q304" s="7"/>
      <c r="R304" s="202">
        <f ca="1">OFFSET(Intermedio!$N$1,ROWS(Intermedio!$N$1:$N297)/4+1,)</f>
      </c>
    </row>
    <row r="305" spans="1:18" ht="13.5" thickBot="1">
      <c r="A305" s="3"/>
      <c r="B305" s="10">
        <f>(B304-B303)/Config!$C$5</f>
        <v>0</v>
      </c>
      <c r="C305" s="9" t="s">
        <v>6</v>
      </c>
      <c r="D305" s="4"/>
      <c r="E305" s="2"/>
      <c r="F305" s="5"/>
      <c r="G305" s="36"/>
      <c r="H305" s="36"/>
      <c r="I305" s="36"/>
      <c r="J305" s="36"/>
      <c r="K305" s="36"/>
      <c r="L305" s="36"/>
      <c r="M305" s="36"/>
      <c r="N305" s="36"/>
      <c r="O305" s="36"/>
      <c r="P305" s="143" t="s">
        <v>52</v>
      </c>
      <c r="Q305" s="36"/>
      <c r="R305" s="178">
        <f ca="1">OFFSET(Intermedio!$O$1,ROWS(Intermedio!$O$1:$O297)/4+1,)</f>
      </c>
    </row>
    <row r="306" spans="1:18" ht="13.5" thickBot="1">
      <c r="A306" s="30" t="s">
        <v>136</v>
      </c>
      <c r="B306" s="11"/>
      <c r="C306" s="12"/>
      <c r="D306" s="13"/>
      <c r="E306" s="14"/>
      <c r="F306" s="15"/>
      <c r="G306" s="35"/>
      <c r="H306" s="35"/>
      <c r="I306" s="35"/>
      <c r="J306" s="35"/>
      <c r="K306" s="35"/>
      <c r="L306" s="35"/>
      <c r="M306" s="35"/>
      <c r="N306" s="35"/>
      <c r="O306" s="35"/>
      <c r="P306" s="35"/>
      <c r="Q306" s="35"/>
      <c r="R306" s="35"/>
    </row>
    <row r="307" spans="1:18" ht="14.25" thickBot="1">
      <c r="A307" s="34"/>
      <c r="B307" s="166"/>
      <c r="C307" s="8" t="s">
        <v>4</v>
      </c>
      <c r="D307" s="199">
        <f>LEN(E307)</f>
        <v>0</v>
      </c>
      <c r="E307" s="200"/>
      <c r="F307" s="101" t="s">
        <v>23</v>
      </c>
      <c r="G307" s="26"/>
      <c r="H307" s="173" t="s">
        <v>69</v>
      </c>
      <c r="I307" s="4">
        <f>LEN(G307)</f>
        <v>0</v>
      </c>
      <c r="J307" s="27" t="s">
        <v>161</v>
      </c>
      <c r="K307" s="27"/>
      <c r="L307" s="27" t="s">
        <v>9</v>
      </c>
      <c r="M307" s="27"/>
      <c r="N307" s="27" t="s">
        <v>16</v>
      </c>
      <c r="O307" s="27"/>
      <c r="P307" s="27" t="s">
        <v>50</v>
      </c>
      <c r="Q307" s="27"/>
      <c r="R307" s="202">
        <f ca="1">OFFSET(Intermedio!$N$1,ROWS(Intermedio!$N$1:$N301)/4+1,)</f>
      </c>
    </row>
    <row r="308" spans="1:18" ht="15" thickBot="1">
      <c r="A308" s="16"/>
      <c r="B308" s="166"/>
      <c r="C308" s="8" t="s">
        <v>5</v>
      </c>
      <c r="D308" s="199"/>
      <c r="E308" s="201"/>
      <c r="F308" s="101" t="s">
        <v>24</v>
      </c>
      <c r="G308" s="19"/>
      <c r="H308" s="173" t="s">
        <v>69</v>
      </c>
      <c r="I308" s="100">
        <f>LEN(G308)</f>
        <v>0</v>
      </c>
      <c r="J308" s="32">
        <f>SUM(I307:I308)</f>
        <v>0</v>
      </c>
      <c r="K308" s="6" t="s">
        <v>10</v>
      </c>
      <c r="L308" s="174">
        <f>IF((B309*Config!$G$7)/Config!$C$7&gt;Config!$C$9+(Config!$C$9*Config!$C$11),Config!$C$9+(Config!$C$9*Config!$C$11),(B309*Config!$G$7)/Config!$C$7)</f>
        <v>0</v>
      </c>
      <c r="M308" s="31"/>
      <c r="N308" s="165">
        <f>IF(OR(L308=0,J308=0),"",IF((B309*Config!$G$7)/Config!$C$7&lt;Config!$C$9+(Config!$C$9*Config!$C$11),((J308-L308)*100/L308)/100,((J308-Config!$C$9)*100/Config!$C$9)/100))</f>
      </c>
      <c r="O308" s="31"/>
      <c r="P308" s="164">
        <f>IF((L308*B309)=0,"",(J308*B309*Config!$C$4)/(B309*Config!$C$4*B309))</f>
      </c>
      <c r="Q308" s="7"/>
      <c r="R308" s="202">
        <f ca="1">OFFSET(Intermedio!$N$1,ROWS(Intermedio!$N$1:$N301)/4+1,)</f>
      </c>
    </row>
    <row r="309" spans="1:18" ht="13.5" thickBot="1">
      <c r="A309" s="3"/>
      <c r="B309" s="10">
        <f>(B308-B307)/Config!$C$5</f>
        <v>0</v>
      </c>
      <c r="C309" s="9" t="s">
        <v>6</v>
      </c>
      <c r="D309" s="4"/>
      <c r="E309" s="2"/>
      <c r="F309" s="5"/>
      <c r="G309" s="36"/>
      <c r="H309" s="36"/>
      <c r="I309" s="36"/>
      <c r="J309" s="36"/>
      <c r="K309" s="36"/>
      <c r="L309" s="36"/>
      <c r="M309" s="36"/>
      <c r="N309" s="36"/>
      <c r="O309" s="36"/>
      <c r="P309" s="143" t="s">
        <v>52</v>
      </c>
      <c r="Q309" s="36"/>
      <c r="R309" s="178">
        <f ca="1">OFFSET(Intermedio!$O$1,ROWS(Intermedio!$O$1:$O301)/4+1,)</f>
      </c>
    </row>
    <row r="310" spans="1:18" ht="13.5" thickBot="1">
      <c r="A310" s="30" t="s">
        <v>137</v>
      </c>
      <c r="B310" s="11"/>
      <c r="C310" s="12"/>
      <c r="D310" s="13"/>
      <c r="E310" s="14"/>
      <c r="F310" s="15"/>
      <c r="G310" s="35"/>
      <c r="H310" s="35"/>
      <c r="I310" s="35"/>
      <c r="J310" s="35"/>
      <c r="K310" s="35"/>
      <c r="L310" s="35"/>
      <c r="M310" s="35"/>
      <c r="N310" s="35"/>
      <c r="O310" s="35"/>
      <c r="P310" s="35"/>
      <c r="Q310" s="35"/>
      <c r="R310" s="35"/>
    </row>
    <row r="311" spans="1:18" ht="14.25" thickBot="1">
      <c r="A311" s="34"/>
      <c r="B311" s="166"/>
      <c r="C311" s="8" t="s">
        <v>4</v>
      </c>
      <c r="D311" s="199">
        <f>LEN(E311)</f>
        <v>0</v>
      </c>
      <c r="E311" s="200"/>
      <c r="F311" s="101" t="s">
        <v>23</v>
      </c>
      <c r="G311" s="26"/>
      <c r="H311" s="173" t="s">
        <v>69</v>
      </c>
      <c r="I311" s="4">
        <f>LEN(G311)</f>
        <v>0</v>
      </c>
      <c r="J311" s="27" t="s">
        <v>161</v>
      </c>
      <c r="K311" s="27"/>
      <c r="L311" s="27" t="s">
        <v>9</v>
      </c>
      <c r="M311" s="27"/>
      <c r="N311" s="27" t="s">
        <v>16</v>
      </c>
      <c r="O311" s="27"/>
      <c r="P311" s="27" t="s">
        <v>50</v>
      </c>
      <c r="Q311" s="27"/>
      <c r="R311" s="202">
        <f ca="1">OFFSET(Intermedio!$N$1,ROWS(Intermedio!$N$1:$N305)/4+1,)</f>
      </c>
    </row>
    <row r="312" spans="1:18" ht="15" thickBot="1">
      <c r="A312" s="16"/>
      <c r="B312" s="166"/>
      <c r="C312" s="8" t="s">
        <v>5</v>
      </c>
      <c r="D312" s="199"/>
      <c r="E312" s="201"/>
      <c r="F312" s="101" t="s">
        <v>24</v>
      </c>
      <c r="G312" s="19"/>
      <c r="H312" s="173" t="s">
        <v>69</v>
      </c>
      <c r="I312" s="100">
        <f>LEN(G312)</f>
        <v>0</v>
      </c>
      <c r="J312" s="32">
        <f>SUM(I311:I312)</f>
        <v>0</v>
      </c>
      <c r="K312" s="6" t="s">
        <v>10</v>
      </c>
      <c r="L312" s="174">
        <f>IF((B313*Config!$G$7)/Config!$C$7&gt;Config!$C$9+(Config!$C$9*Config!$C$11),Config!$C$9+(Config!$C$9*Config!$C$11),(B313*Config!$G$7)/Config!$C$7)</f>
        <v>0</v>
      </c>
      <c r="M312" s="31"/>
      <c r="N312" s="165">
        <f>IF(OR(L312=0,J312=0),"",IF((B313*Config!$G$7)/Config!$C$7&lt;Config!$C$9+(Config!$C$9*Config!$C$11),((J312-L312)*100/L312)/100,((J312-Config!$C$9)*100/Config!$C$9)/100))</f>
      </c>
      <c r="O312" s="31"/>
      <c r="P312" s="164">
        <f>IF((L312*B313)=0,"",(J312*B313*Config!$C$4)/(B313*Config!$C$4*B313))</f>
      </c>
      <c r="Q312" s="7"/>
      <c r="R312" s="202">
        <f ca="1">OFFSET(Intermedio!$N$1,ROWS(Intermedio!$N$1:$N305)/4+1,)</f>
      </c>
    </row>
    <row r="313" spans="1:18" ht="13.5" thickBot="1">
      <c r="A313" s="3"/>
      <c r="B313" s="10">
        <f>(B312-B311)/Config!$C$5</f>
        <v>0</v>
      </c>
      <c r="C313" s="9" t="s">
        <v>6</v>
      </c>
      <c r="D313" s="4"/>
      <c r="E313" s="2"/>
      <c r="F313" s="5"/>
      <c r="G313" s="36"/>
      <c r="H313" s="36"/>
      <c r="I313" s="36"/>
      <c r="J313" s="36"/>
      <c r="K313" s="36"/>
      <c r="L313" s="36"/>
      <c r="M313" s="36"/>
      <c r="N313" s="36"/>
      <c r="O313" s="36"/>
      <c r="P313" s="143" t="s">
        <v>52</v>
      </c>
      <c r="Q313" s="36"/>
      <c r="R313" s="178">
        <f ca="1">OFFSET(Intermedio!$O$1,ROWS(Intermedio!$O$1:$O305)/4+1,)</f>
      </c>
    </row>
    <row r="314" spans="1:18" ht="13.5" thickBot="1">
      <c r="A314" s="30" t="s">
        <v>138</v>
      </c>
      <c r="B314" s="11"/>
      <c r="C314" s="12"/>
      <c r="D314" s="13"/>
      <c r="E314" s="14"/>
      <c r="F314" s="15"/>
      <c r="G314" s="35"/>
      <c r="H314" s="35"/>
      <c r="I314" s="35"/>
      <c r="J314" s="35"/>
      <c r="K314" s="35"/>
      <c r="L314" s="35"/>
      <c r="M314" s="35"/>
      <c r="N314" s="35"/>
      <c r="O314" s="35"/>
      <c r="P314" s="35"/>
      <c r="Q314" s="35"/>
      <c r="R314" s="35"/>
    </row>
    <row r="315" spans="1:18" ht="14.25" thickBot="1">
      <c r="A315" s="34"/>
      <c r="B315" s="166"/>
      <c r="C315" s="8" t="s">
        <v>4</v>
      </c>
      <c r="D315" s="199">
        <f>LEN(E315)</f>
        <v>0</v>
      </c>
      <c r="E315" s="200"/>
      <c r="F315" s="101" t="s">
        <v>23</v>
      </c>
      <c r="G315" s="26"/>
      <c r="H315" s="173" t="s">
        <v>69</v>
      </c>
      <c r="I315" s="4">
        <f>LEN(G315)</f>
        <v>0</v>
      </c>
      <c r="J315" s="27" t="s">
        <v>161</v>
      </c>
      <c r="K315" s="27"/>
      <c r="L315" s="27" t="s">
        <v>9</v>
      </c>
      <c r="M315" s="27"/>
      <c r="N315" s="27" t="s">
        <v>16</v>
      </c>
      <c r="O315" s="27"/>
      <c r="P315" s="27" t="s">
        <v>50</v>
      </c>
      <c r="Q315" s="27"/>
      <c r="R315" s="202">
        <f ca="1">OFFSET(Intermedio!$N$1,ROWS(Intermedio!$N$1:$N309)/4+1,)</f>
      </c>
    </row>
    <row r="316" spans="1:18" ht="15" thickBot="1">
      <c r="A316" s="16"/>
      <c r="B316" s="166"/>
      <c r="C316" s="8" t="s">
        <v>5</v>
      </c>
      <c r="D316" s="199"/>
      <c r="E316" s="201"/>
      <c r="F316" s="101" t="s">
        <v>24</v>
      </c>
      <c r="G316" s="19"/>
      <c r="H316" s="173" t="s">
        <v>69</v>
      </c>
      <c r="I316" s="100">
        <f>LEN(G316)</f>
        <v>0</v>
      </c>
      <c r="J316" s="32">
        <f>SUM(I315:I316)</f>
        <v>0</v>
      </c>
      <c r="K316" s="6" t="s">
        <v>10</v>
      </c>
      <c r="L316" s="174">
        <f>IF((B317*Config!$G$7)/Config!$C$7&gt;Config!$C$9+(Config!$C$9*Config!$C$11),Config!$C$9+(Config!$C$9*Config!$C$11),(B317*Config!$G$7)/Config!$C$7)</f>
        <v>0</v>
      </c>
      <c r="M316" s="31"/>
      <c r="N316" s="165">
        <f>IF(OR(L316=0,J316=0),"",IF((B317*Config!$G$7)/Config!$C$7&lt;Config!$C$9+(Config!$C$9*Config!$C$11),((J316-L316)*100/L316)/100,((J316-Config!$C$9)*100/Config!$C$9)/100))</f>
      </c>
      <c r="O316" s="31"/>
      <c r="P316" s="164">
        <f>IF((L316*B317)=0,"",(J316*B317*Config!$C$4)/(B317*Config!$C$4*B317))</f>
      </c>
      <c r="Q316" s="7"/>
      <c r="R316" s="202">
        <f ca="1">OFFSET(Intermedio!$N$1,ROWS(Intermedio!$N$1:$N309)/4+1,)</f>
      </c>
    </row>
    <row r="317" spans="1:18" ht="13.5" thickBot="1">
      <c r="A317" s="3"/>
      <c r="B317" s="10">
        <f>(B316-B315)/Config!$C$5</f>
        <v>0</v>
      </c>
      <c r="C317" s="9" t="s">
        <v>6</v>
      </c>
      <c r="D317" s="4"/>
      <c r="E317" s="2"/>
      <c r="F317" s="5"/>
      <c r="G317" s="36"/>
      <c r="H317" s="36"/>
      <c r="I317" s="36"/>
      <c r="J317" s="36"/>
      <c r="K317" s="36"/>
      <c r="L317" s="36"/>
      <c r="M317" s="36"/>
      <c r="N317" s="36"/>
      <c r="O317" s="36"/>
      <c r="P317" s="143" t="s">
        <v>52</v>
      </c>
      <c r="Q317" s="36"/>
      <c r="R317" s="178">
        <f ca="1">OFFSET(Intermedio!$O$1,ROWS(Intermedio!$O$1:$O309)/4+1,)</f>
      </c>
    </row>
    <row r="318" spans="1:18" ht="13.5" thickBot="1">
      <c r="A318" s="30" t="s">
        <v>139</v>
      </c>
      <c r="B318" s="11"/>
      <c r="C318" s="12"/>
      <c r="D318" s="13"/>
      <c r="E318" s="14"/>
      <c r="F318" s="15"/>
      <c r="G318" s="35"/>
      <c r="H318" s="35"/>
      <c r="I318" s="35"/>
      <c r="J318" s="35"/>
      <c r="K318" s="35"/>
      <c r="L318" s="35"/>
      <c r="M318" s="35"/>
      <c r="N318" s="35"/>
      <c r="O318" s="35"/>
      <c r="P318" s="35"/>
      <c r="Q318" s="35"/>
      <c r="R318" s="35"/>
    </row>
    <row r="319" spans="1:18" ht="14.25" thickBot="1">
      <c r="A319" s="34"/>
      <c r="B319" s="166"/>
      <c r="C319" s="8" t="s">
        <v>4</v>
      </c>
      <c r="D319" s="199">
        <f>LEN(E319)</f>
        <v>0</v>
      </c>
      <c r="E319" s="200"/>
      <c r="F319" s="101" t="s">
        <v>23</v>
      </c>
      <c r="G319" s="26"/>
      <c r="H319" s="173" t="s">
        <v>69</v>
      </c>
      <c r="I319" s="4">
        <f>LEN(G319)</f>
        <v>0</v>
      </c>
      <c r="J319" s="27" t="s">
        <v>161</v>
      </c>
      <c r="K319" s="27"/>
      <c r="L319" s="27" t="s">
        <v>9</v>
      </c>
      <c r="M319" s="27"/>
      <c r="N319" s="27" t="s">
        <v>16</v>
      </c>
      <c r="O319" s="27"/>
      <c r="P319" s="27" t="s">
        <v>50</v>
      </c>
      <c r="Q319" s="27"/>
      <c r="R319" s="202">
        <f ca="1">OFFSET(Intermedio!$N$1,ROWS(Intermedio!$N$1:$N313)/4+1,)</f>
      </c>
    </row>
    <row r="320" spans="1:18" ht="15" thickBot="1">
      <c r="A320" s="16"/>
      <c r="B320" s="166"/>
      <c r="C320" s="8" t="s">
        <v>5</v>
      </c>
      <c r="D320" s="199"/>
      <c r="E320" s="201"/>
      <c r="F320" s="101" t="s">
        <v>24</v>
      </c>
      <c r="G320" s="19"/>
      <c r="H320" s="173" t="s">
        <v>69</v>
      </c>
      <c r="I320" s="100">
        <f>LEN(G320)</f>
        <v>0</v>
      </c>
      <c r="J320" s="32">
        <f>SUM(I319:I320)</f>
        <v>0</v>
      </c>
      <c r="K320" s="6" t="s">
        <v>10</v>
      </c>
      <c r="L320" s="174">
        <f>IF((B321*Config!$G$7)/Config!$C$7&gt;Config!$C$9+(Config!$C$9*Config!$C$11),Config!$C$9+(Config!$C$9*Config!$C$11),(B321*Config!$G$7)/Config!$C$7)</f>
        <v>0</v>
      </c>
      <c r="M320" s="31"/>
      <c r="N320" s="165">
        <f>IF(OR(L320=0,J320=0),"",IF((B321*Config!$G$7)/Config!$C$7&lt;Config!$C$9+(Config!$C$9*Config!$C$11),((J320-L320)*100/L320)/100,((J320-Config!$C$9)*100/Config!$C$9)/100))</f>
      </c>
      <c r="O320" s="31"/>
      <c r="P320" s="164">
        <f>IF((L320*B321)=0,"",(J320*B321*Config!$C$4)/(B321*Config!$C$4*B321))</f>
      </c>
      <c r="Q320" s="7"/>
      <c r="R320" s="202">
        <f ca="1">OFFSET(Intermedio!$N$1,ROWS(Intermedio!$N$1:$N313)/4+1,)</f>
      </c>
    </row>
    <row r="321" spans="1:18" ht="13.5" thickBot="1">
      <c r="A321" s="3"/>
      <c r="B321" s="10">
        <f>(B320-B319)/Config!$C$5</f>
        <v>0</v>
      </c>
      <c r="C321" s="9" t="s">
        <v>6</v>
      </c>
      <c r="D321" s="4"/>
      <c r="E321" s="2"/>
      <c r="F321" s="5"/>
      <c r="G321" s="36"/>
      <c r="H321" s="36"/>
      <c r="I321" s="36"/>
      <c r="J321" s="36"/>
      <c r="K321" s="36"/>
      <c r="L321" s="36"/>
      <c r="M321" s="36"/>
      <c r="N321" s="36"/>
      <c r="O321" s="36"/>
      <c r="P321" s="143" t="s">
        <v>52</v>
      </c>
      <c r="Q321" s="36"/>
      <c r="R321" s="178">
        <f ca="1">OFFSET(Intermedio!$O$1,ROWS(Intermedio!$O$1:$O313)/4+1,)</f>
      </c>
    </row>
    <row r="322" spans="1:18" ht="13.5" thickBot="1">
      <c r="A322" s="30" t="s">
        <v>140</v>
      </c>
      <c r="B322" s="11"/>
      <c r="C322" s="12"/>
      <c r="D322" s="13"/>
      <c r="E322" s="14"/>
      <c r="F322" s="15"/>
      <c r="G322" s="35"/>
      <c r="H322" s="35"/>
      <c r="I322" s="35"/>
      <c r="J322" s="35"/>
      <c r="K322" s="35"/>
      <c r="L322" s="35"/>
      <c r="M322" s="35"/>
      <c r="N322" s="35"/>
      <c r="O322" s="35"/>
      <c r="P322" s="35"/>
      <c r="Q322" s="35"/>
      <c r="R322" s="35"/>
    </row>
    <row r="323" spans="1:18" ht="14.25" thickBot="1">
      <c r="A323" s="34"/>
      <c r="B323" s="166"/>
      <c r="C323" s="8" t="s">
        <v>4</v>
      </c>
      <c r="D323" s="199">
        <f>LEN(E323)</f>
        <v>0</v>
      </c>
      <c r="E323" s="200"/>
      <c r="F323" s="101" t="s">
        <v>23</v>
      </c>
      <c r="G323" s="26"/>
      <c r="H323" s="173" t="s">
        <v>69</v>
      </c>
      <c r="I323" s="4">
        <f>LEN(G323)</f>
        <v>0</v>
      </c>
      <c r="J323" s="27" t="s">
        <v>161</v>
      </c>
      <c r="K323" s="27"/>
      <c r="L323" s="27" t="s">
        <v>9</v>
      </c>
      <c r="M323" s="27"/>
      <c r="N323" s="27" t="s">
        <v>16</v>
      </c>
      <c r="O323" s="27"/>
      <c r="P323" s="27" t="s">
        <v>50</v>
      </c>
      <c r="Q323" s="27"/>
      <c r="R323" s="202">
        <f ca="1">OFFSET(Intermedio!$N$1,ROWS(Intermedio!$N$1:$N317)/4+1,)</f>
      </c>
    </row>
    <row r="324" spans="1:18" ht="15" thickBot="1">
      <c r="A324" s="16"/>
      <c r="B324" s="166"/>
      <c r="C324" s="8" t="s">
        <v>5</v>
      </c>
      <c r="D324" s="199"/>
      <c r="E324" s="201"/>
      <c r="F324" s="101" t="s">
        <v>24</v>
      </c>
      <c r="G324" s="19"/>
      <c r="H324" s="173" t="s">
        <v>69</v>
      </c>
      <c r="I324" s="100">
        <f>LEN(G324)</f>
        <v>0</v>
      </c>
      <c r="J324" s="32">
        <f>SUM(I323:I324)</f>
        <v>0</v>
      </c>
      <c r="K324" s="6" t="s">
        <v>10</v>
      </c>
      <c r="L324" s="174">
        <f>IF((B325*Config!$G$7)/Config!$C$7&gt;Config!$C$9+(Config!$C$9*Config!$C$11),Config!$C$9+(Config!$C$9*Config!$C$11),(B325*Config!$G$7)/Config!$C$7)</f>
        <v>0</v>
      </c>
      <c r="M324" s="31"/>
      <c r="N324" s="165">
        <f>IF(OR(L324=0,J324=0),"",IF((B325*Config!$G$7)/Config!$C$7&lt;Config!$C$9+(Config!$C$9*Config!$C$11),((J324-L324)*100/L324)/100,((J324-Config!$C$9)*100/Config!$C$9)/100))</f>
      </c>
      <c r="O324" s="31"/>
      <c r="P324" s="164">
        <f>IF((L324*B325)=0,"",(J324*B325*Config!$C$4)/(B325*Config!$C$4*B325))</f>
      </c>
      <c r="Q324" s="7"/>
      <c r="R324" s="202">
        <f ca="1">OFFSET(Intermedio!$N$1,ROWS(Intermedio!$N$1:$N317)/4+1,)</f>
      </c>
    </row>
    <row r="325" spans="1:18" ht="13.5" thickBot="1">
      <c r="A325" s="3"/>
      <c r="B325" s="10">
        <f>(B324-B323)/Config!$C$5</f>
        <v>0</v>
      </c>
      <c r="C325" s="9" t="s">
        <v>6</v>
      </c>
      <c r="D325" s="4"/>
      <c r="E325" s="2"/>
      <c r="F325" s="5"/>
      <c r="G325" s="36"/>
      <c r="H325" s="36"/>
      <c r="I325" s="36"/>
      <c r="J325" s="36"/>
      <c r="K325" s="36"/>
      <c r="L325" s="36"/>
      <c r="M325" s="36"/>
      <c r="N325" s="36"/>
      <c r="O325" s="36"/>
      <c r="P325" s="143" t="s">
        <v>52</v>
      </c>
      <c r="Q325" s="36"/>
      <c r="R325" s="178">
        <f ca="1">OFFSET(Intermedio!$O$1,ROWS(Intermedio!$O$1:$O317)/4+1,)</f>
      </c>
    </row>
    <row r="326" spans="1:18" ht="13.5" thickBot="1">
      <c r="A326" s="30" t="s">
        <v>141</v>
      </c>
      <c r="B326" s="11"/>
      <c r="C326" s="12"/>
      <c r="D326" s="13"/>
      <c r="E326" s="14"/>
      <c r="F326" s="15"/>
      <c r="G326" s="35"/>
      <c r="H326" s="35"/>
      <c r="I326" s="35"/>
      <c r="J326" s="35"/>
      <c r="K326" s="35"/>
      <c r="L326" s="35"/>
      <c r="M326" s="35"/>
      <c r="N326" s="35"/>
      <c r="O326" s="35"/>
      <c r="P326" s="35"/>
      <c r="Q326" s="35"/>
      <c r="R326" s="35"/>
    </row>
    <row r="327" spans="1:18" ht="14.25" thickBot="1">
      <c r="A327" s="34"/>
      <c r="B327" s="166"/>
      <c r="C327" s="8" t="s">
        <v>4</v>
      </c>
      <c r="D327" s="199">
        <f>LEN(E327)</f>
        <v>0</v>
      </c>
      <c r="E327" s="200"/>
      <c r="F327" s="101" t="s">
        <v>23</v>
      </c>
      <c r="G327" s="26"/>
      <c r="H327" s="173" t="s">
        <v>69</v>
      </c>
      <c r="I327" s="4">
        <f>LEN(G327)</f>
        <v>0</v>
      </c>
      <c r="J327" s="27" t="s">
        <v>161</v>
      </c>
      <c r="K327" s="27"/>
      <c r="L327" s="27" t="s">
        <v>9</v>
      </c>
      <c r="M327" s="27"/>
      <c r="N327" s="27" t="s">
        <v>16</v>
      </c>
      <c r="O327" s="27"/>
      <c r="P327" s="27" t="s">
        <v>50</v>
      </c>
      <c r="Q327" s="27"/>
      <c r="R327" s="202">
        <f ca="1">OFFSET(Intermedio!$N$1,ROWS(Intermedio!$N$1:$N321)/4+1,)</f>
      </c>
    </row>
    <row r="328" spans="1:18" ht="15" thickBot="1">
      <c r="A328" s="16"/>
      <c r="B328" s="166"/>
      <c r="C328" s="8" t="s">
        <v>5</v>
      </c>
      <c r="D328" s="199"/>
      <c r="E328" s="201"/>
      <c r="F328" s="101" t="s">
        <v>24</v>
      </c>
      <c r="G328" s="19"/>
      <c r="H328" s="173" t="s">
        <v>69</v>
      </c>
      <c r="I328" s="100">
        <f>LEN(G328)</f>
        <v>0</v>
      </c>
      <c r="J328" s="32">
        <f>SUM(I327:I328)</f>
        <v>0</v>
      </c>
      <c r="K328" s="6" t="s">
        <v>10</v>
      </c>
      <c r="L328" s="174">
        <f>IF((B329*Config!$G$7)/Config!$C$7&gt;Config!$C$9+(Config!$C$9*Config!$C$11),Config!$C$9+(Config!$C$9*Config!$C$11),(B329*Config!$G$7)/Config!$C$7)</f>
        <v>0</v>
      </c>
      <c r="M328" s="31"/>
      <c r="N328" s="165">
        <f>IF(OR(L328=0,J328=0),"",IF((B329*Config!$G$7)/Config!$C$7&lt;Config!$C$9+(Config!$C$9*Config!$C$11),((J328-L328)*100/L328)/100,((J328-Config!$C$9)*100/Config!$C$9)/100))</f>
      </c>
      <c r="O328" s="31"/>
      <c r="P328" s="164">
        <f>IF((L328*B329)=0,"",(J328*B329*Config!$C$4)/(B329*Config!$C$4*B329))</f>
      </c>
      <c r="Q328" s="7"/>
      <c r="R328" s="202">
        <f ca="1">OFFSET(Intermedio!$N$1,ROWS(Intermedio!$N$1:$N321)/4+1,)</f>
      </c>
    </row>
    <row r="329" spans="1:18" ht="13.5" thickBot="1">
      <c r="A329" s="3"/>
      <c r="B329" s="10">
        <f>(B328-B327)/Config!$C$5</f>
        <v>0</v>
      </c>
      <c r="C329" s="9" t="s">
        <v>6</v>
      </c>
      <c r="D329" s="4"/>
      <c r="E329" s="2"/>
      <c r="F329" s="5"/>
      <c r="G329" s="36"/>
      <c r="H329" s="36"/>
      <c r="I329" s="36"/>
      <c r="J329" s="36"/>
      <c r="K329" s="36"/>
      <c r="L329" s="36"/>
      <c r="M329" s="36"/>
      <c r="N329" s="36"/>
      <c r="O329" s="36"/>
      <c r="P329" s="143" t="s">
        <v>52</v>
      </c>
      <c r="Q329" s="36"/>
      <c r="R329" s="178">
        <f ca="1">OFFSET(Intermedio!$O$1,ROWS(Intermedio!$O$1:$O321)/4+1,)</f>
      </c>
    </row>
    <row r="330" spans="1:18" ht="13.5" thickBot="1">
      <c r="A330" s="30" t="s">
        <v>142</v>
      </c>
      <c r="B330" s="11"/>
      <c r="C330" s="12"/>
      <c r="D330" s="13"/>
      <c r="E330" s="14"/>
      <c r="F330" s="15"/>
      <c r="G330" s="35"/>
      <c r="H330" s="35"/>
      <c r="I330" s="35"/>
      <c r="J330" s="35"/>
      <c r="K330" s="35"/>
      <c r="L330" s="35"/>
      <c r="M330" s="35"/>
      <c r="N330" s="35"/>
      <c r="O330" s="35"/>
      <c r="P330" s="35"/>
      <c r="Q330" s="35"/>
      <c r="R330" s="35"/>
    </row>
    <row r="331" spans="1:18" ht="14.25" thickBot="1">
      <c r="A331" s="34"/>
      <c r="B331" s="166"/>
      <c r="C331" s="8" t="s">
        <v>4</v>
      </c>
      <c r="D331" s="199">
        <f>LEN(E331)</f>
        <v>0</v>
      </c>
      <c r="E331" s="200"/>
      <c r="F331" s="101" t="s">
        <v>23</v>
      </c>
      <c r="G331" s="26"/>
      <c r="H331" s="173" t="s">
        <v>69</v>
      </c>
      <c r="I331" s="4">
        <f>LEN(G331)</f>
        <v>0</v>
      </c>
      <c r="J331" s="27" t="s">
        <v>161</v>
      </c>
      <c r="K331" s="27"/>
      <c r="L331" s="27" t="s">
        <v>9</v>
      </c>
      <c r="M331" s="27"/>
      <c r="N331" s="27" t="s">
        <v>16</v>
      </c>
      <c r="O331" s="27"/>
      <c r="P331" s="27" t="s">
        <v>50</v>
      </c>
      <c r="Q331" s="27"/>
      <c r="R331" s="202">
        <f ca="1">OFFSET(Intermedio!$N$1,ROWS(Intermedio!$N$1:$N325)/4+1,)</f>
      </c>
    </row>
    <row r="332" spans="1:18" ht="15" thickBot="1">
      <c r="A332" s="16"/>
      <c r="B332" s="166"/>
      <c r="C332" s="8" t="s">
        <v>5</v>
      </c>
      <c r="D332" s="199"/>
      <c r="E332" s="201"/>
      <c r="F332" s="101" t="s">
        <v>24</v>
      </c>
      <c r="G332" s="19"/>
      <c r="H332" s="173" t="s">
        <v>69</v>
      </c>
      <c r="I332" s="100">
        <f>LEN(G332)</f>
        <v>0</v>
      </c>
      <c r="J332" s="32">
        <f>SUM(I331:I332)</f>
        <v>0</v>
      </c>
      <c r="K332" s="6" t="s">
        <v>10</v>
      </c>
      <c r="L332" s="174">
        <f>IF((B333*Config!$G$7)/Config!$C$7&gt;Config!$C$9+(Config!$C$9*Config!$C$11),Config!$C$9+(Config!$C$9*Config!$C$11),(B333*Config!$G$7)/Config!$C$7)</f>
        <v>0</v>
      </c>
      <c r="M332" s="31"/>
      <c r="N332" s="165">
        <f>IF(OR(L332=0,J332=0),"",IF((B333*Config!$G$7)/Config!$C$7&lt;Config!$C$9+(Config!$C$9*Config!$C$11),((J332-L332)*100/L332)/100,((J332-Config!$C$9)*100/Config!$C$9)/100))</f>
      </c>
      <c r="O332" s="31"/>
      <c r="P332" s="164">
        <f>IF((L332*B333)=0,"",(J332*B333*Config!$C$4)/(B333*Config!$C$4*B333))</f>
      </c>
      <c r="Q332" s="7"/>
      <c r="R332" s="202">
        <f ca="1">OFFSET(Intermedio!$N$1,ROWS(Intermedio!$N$1:$N325)/4+1,)</f>
      </c>
    </row>
    <row r="333" spans="1:18" ht="13.5" thickBot="1">
      <c r="A333" s="3"/>
      <c r="B333" s="10">
        <f>(B332-B331)/Config!$C$5</f>
        <v>0</v>
      </c>
      <c r="C333" s="9" t="s">
        <v>6</v>
      </c>
      <c r="D333" s="4"/>
      <c r="E333" s="2"/>
      <c r="F333" s="5"/>
      <c r="G333" s="36"/>
      <c r="H333" s="36"/>
      <c r="I333" s="36"/>
      <c r="J333" s="36"/>
      <c r="K333" s="36"/>
      <c r="L333" s="36"/>
      <c r="M333" s="36"/>
      <c r="N333" s="36"/>
      <c r="O333" s="36"/>
      <c r="P333" s="143" t="s">
        <v>52</v>
      </c>
      <c r="Q333" s="36"/>
      <c r="R333" s="178">
        <f ca="1">OFFSET(Intermedio!$O$1,ROWS(Intermedio!$O$1:$O325)/4+1,)</f>
      </c>
    </row>
    <row r="334" spans="1:18" ht="13.5" thickBot="1">
      <c r="A334" s="30" t="s">
        <v>143</v>
      </c>
      <c r="B334" s="11"/>
      <c r="C334" s="12"/>
      <c r="D334" s="13"/>
      <c r="E334" s="14"/>
      <c r="F334" s="15"/>
      <c r="G334" s="35"/>
      <c r="H334" s="35"/>
      <c r="I334" s="35"/>
      <c r="J334" s="35"/>
      <c r="K334" s="35"/>
      <c r="L334" s="35"/>
      <c r="M334" s="35"/>
      <c r="N334" s="35"/>
      <c r="O334" s="35"/>
      <c r="P334" s="35"/>
      <c r="Q334" s="35"/>
      <c r="R334" s="35"/>
    </row>
    <row r="335" spans="1:18" ht="14.25" thickBot="1">
      <c r="A335" s="34"/>
      <c r="B335" s="166"/>
      <c r="C335" s="8" t="s">
        <v>4</v>
      </c>
      <c r="D335" s="199">
        <f>LEN(E335)</f>
        <v>0</v>
      </c>
      <c r="E335" s="200"/>
      <c r="F335" s="101" t="s">
        <v>23</v>
      </c>
      <c r="G335" s="26"/>
      <c r="H335" s="173" t="s">
        <v>69</v>
      </c>
      <c r="I335" s="4">
        <f>LEN(G335)</f>
        <v>0</v>
      </c>
      <c r="J335" s="27" t="s">
        <v>161</v>
      </c>
      <c r="K335" s="27"/>
      <c r="L335" s="27" t="s">
        <v>9</v>
      </c>
      <c r="M335" s="27"/>
      <c r="N335" s="27" t="s">
        <v>16</v>
      </c>
      <c r="O335" s="27"/>
      <c r="P335" s="27" t="s">
        <v>50</v>
      </c>
      <c r="Q335" s="27"/>
      <c r="R335" s="202">
        <f ca="1">OFFSET(Intermedio!$N$1,ROWS(Intermedio!$N$1:$N329)/4+1,)</f>
      </c>
    </row>
    <row r="336" spans="1:18" ht="15" thickBot="1">
      <c r="A336" s="16"/>
      <c r="B336" s="166"/>
      <c r="C336" s="8" t="s">
        <v>5</v>
      </c>
      <c r="D336" s="199"/>
      <c r="E336" s="201"/>
      <c r="F336" s="101" t="s">
        <v>24</v>
      </c>
      <c r="G336" s="19"/>
      <c r="H336" s="173" t="s">
        <v>69</v>
      </c>
      <c r="I336" s="100">
        <f>LEN(G336)</f>
        <v>0</v>
      </c>
      <c r="J336" s="32">
        <f>SUM(I335:I336)</f>
        <v>0</v>
      </c>
      <c r="K336" s="6" t="s">
        <v>10</v>
      </c>
      <c r="L336" s="174">
        <f>IF((B337*Config!$G$7)/Config!$C$7&gt;Config!$C$9+(Config!$C$9*Config!$C$11),Config!$C$9+(Config!$C$9*Config!$C$11),(B337*Config!$G$7)/Config!$C$7)</f>
        <v>0</v>
      </c>
      <c r="M336" s="31"/>
      <c r="N336" s="165">
        <f>IF(OR(L336=0,J336=0),"",IF((B337*Config!$G$7)/Config!$C$7&lt;Config!$C$9+(Config!$C$9*Config!$C$11),((J336-L336)*100/L336)/100,((J336-Config!$C$9)*100/Config!$C$9)/100))</f>
      </c>
      <c r="O336" s="31"/>
      <c r="P336" s="164">
        <f>IF((L336*B337)=0,"",(J336*B337*Config!$C$4)/(B337*Config!$C$4*B337))</f>
      </c>
      <c r="Q336" s="7"/>
      <c r="R336" s="202">
        <f ca="1">OFFSET(Intermedio!$N$1,ROWS(Intermedio!$N$1:$N329)/4+1,)</f>
      </c>
    </row>
    <row r="337" spans="1:18" ht="13.5" thickBot="1">
      <c r="A337" s="3"/>
      <c r="B337" s="10">
        <f>(B336-B335)/Config!$C$5</f>
        <v>0</v>
      </c>
      <c r="C337" s="9" t="s">
        <v>6</v>
      </c>
      <c r="D337" s="4"/>
      <c r="E337" s="2"/>
      <c r="F337" s="5"/>
      <c r="G337" s="36"/>
      <c r="H337" s="36"/>
      <c r="I337" s="36"/>
      <c r="J337" s="36"/>
      <c r="K337" s="36"/>
      <c r="L337" s="36"/>
      <c r="M337" s="36"/>
      <c r="N337" s="36"/>
      <c r="O337" s="36"/>
      <c r="P337" s="143" t="s">
        <v>52</v>
      </c>
      <c r="Q337" s="36"/>
      <c r="R337" s="178">
        <f ca="1">OFFSET(Intermedio!$O$1,ROWS(Intermedio!$O$1:$O329)/4+1,)</f>
      </c>
    </row>
    <row r="338" spans="1:18" ht="13.5" thickBot="1">
      <c r="A338" s="30" t="s">
        <v>144</v>
      </c>
      <c r="B338" s="11"/>
      <c r="C338" s="12"/>
      <c r="D338" s="13"/>
      <c r="E338" s="14"/>
      <c r="F338" s="15"/>
      <c r="G338" s="35"/>
      <c r="H338" s="35"/>
      <c r="I338" s="35"/>
      <c r="J338" s="35"/>
      <c r="K338" s="35"/>
      <c r="L338" s="35"/>
      <c r="M338" s="35"/>
      <c r="N338" s="35"/>
      <c r="O338" s="35"/>
      <c r="P338" s="35"/>
      <c r="Q338" s="35"/>
      <c r="R338" s="35"/>
    </row>
    <row r="339" spans="1:18" ht="14.25" thickBot="1">
      <c r="A339" s="34"/>
      <c r="B339" s="166"/>
      <c r="C339" s="8" t="s">
        <v>4</v>
      </c>
      <c r="D339" s="199">
        <f>LEN(E339)</f>
        <v>0</v>
      </c>
      <c r="E339" s="200"/>
      <c r="F339" s="101" t="s">
        <v>23</v>
      </c>
      <c r="G339" s="26"/>
      <c r="H339" s="173" t="s">
        <v>69</v>
      </c>
      <c r="I339" s="4">
        <f>LEN(G339)</f>
        <v>0</v>
      </c>
      <c r="J339" s="27" t="s">
        <v>161</v>
      </c>
      <c r="K339" s="27"/>
      <c r="L339" s="27" t="s">
        <v>9</v>
      </c>
      <c r="M339" s="27"/>
      <c r="N339" s="27" t="s">
        <v>16</v>
      </c>
      <c r="O339" s="27"/>
      <c r="P339" s="27" t="s">
        <v>50</v>
      </c>
      <c r="Q339" s="27"/>
      <c r="R339" s="202">
        <f ca="1">OFFSET(Intermedio!$N$1,ROWS(Intermedio!$N$1:$N333)/4+1,)</f>
      </c>
    </row>
    <row r="340" spans="1:18" ht="15" thickBot="1">
      <c r="A340" s="16"/>
      <c r="B340" s="166"/>
      <c r="C340" s="8" t="s">
        <v>5</v>
      </c>
      <c r="D340" s="199"/>
      <c r="E340" s="201"/>
      <c r="F340" s="101" t="s">
        <v>24</v>
      </c>
      <c r="G340" s="19"/>
      <c r="H340" s="173" t="s">
        <v>69</v>
      </c>
      <c r="I340" s="100">
        <f>LEN(G340)</f>
        <v>0</v>
      </c>
      <c r="J340" s="32">
        <f>SUM(I339:I340)</f>
        <v>0</v>
      </c>
      <c r="K340" s="6" t="s">
        <v>10</v>
      </c>
      <c r="L340" s="174">
        <f>IF((B341*Config!$G$7)/Config!$C$7&gt;Config!$C$9+(Config!$C$9*Config!$C$11),Config!$C$9+(Config!$C$9*Config!$C$11),(B341*Config!$G$7)/Config!$C$7)</f>
        <v>0</v>
      </c>
      <c r="M340" s="31"/>
      <c r="N340" s="165">
        <f>IF(OR(L340=0,J340=0),"",IF((B341*Config!$G$7)/Config!$C$7&lt;Config!$C$9+(Config!$C$9*Config!$C$11),((J340-L340)*100/L340)/100,((J340-Config!$C$9)*100/Config!$C$9)/100))</f>
      </c>
      <c r="O340" s="31"/>
      <c r="P340" s="164">
        <f>IF((L340*B341)=0,"",(J340*B341*Config!$C$4)/(B341*Config!$C$4*B341))</f>
      </c>
      <c r="Q340" s="7"/>
      <c r="R340" s="202">
        <f ca="1">OFFSET(Intermedio!$N$1,ROWS(Intermedio!$N$1:$N333)/4+1,)</f>
      </c>
    </row>
    <row r="341" spans="1:18" ht="13.5" thickBot="1">
      <c r="A341" s="3"/>
      <c r="B341" s="10">
        <f>(B340-B339)/Config!$C$5</f>
        <v>0</v>
      </c>
      <c r="C341" s="9" t="s">
        <v>6</v>
      </c>
      <c r="D341" s="4"/>
      <c r="E341" s="2"/>
      <c r="F341" s="5"/>
      <c r="G341" s="36"/>
      <c r="H341" s="36"/>
      <c r="I341" s="36"/>
      <c r="J341" s="36"/>
      <c r="K341" s="36"/>
      <c r="L341" s="36"/>
      <c r="M341" s="36"/>
      <c r="N341" s="36"/>
      <c r="O341" s="36"/>
      <c r="P341" s="143" t="s">
        <v>52</v>
      </c>
      <c r="Q341" s="36"/>
      <c r="R341" s="178">
        <f ca="1">OFFSET(Intermedio!$O$1,ROWS(Intermedio!$O$1:$O333)/4+1,)</f>
      </c>
    </row>
    <row r="342" spans="1:18" ht="13.5" thickBot="1">
      <c r="A342" s="30" t="s">
        <v>145</v>
      </c>
      <c r="B342" s="11"/>
      <c r="C342" s="12"/>
      <c r="D342" s="13"/>
      <c r="E342" s="14"/>
      <c r="F342" s="15"/>
      <c r="G342" s="35"/>
      <c r="H342" s="35"/>
      <c r="I342" s="35"/>
      <c r="J342" s="35"/>
      <c r="K342" s="35"/>
      <c r="L342" s="35"/>
      <c r="M342" s="35"/>
      <c r="N342" s="35"/>
      <c r="O342" s="35"/>
      <c r="P342" s="35"/>
      <c r="Q342" s="35"/>
      <c r="R342" s="35"/>
    </row>
    <row r="343" spans="1:18" ht="14.25" thickBot="1">
      <c r="A343" s="34"/>
      <c r="B343" s="166"/>
      <c r="C343" s="8" t="s">
        <v>4</v>
      </c>
      <c r="D343" s="199">
        <f>LEN(E343)</f>
        <v>0</v>
      </c>
      <c r="E343" s="200"/>
      <c r="F343" s="101" t="s">
        <v>23</v>
      </c>
      <c r="G343" s="26"/>
      <c r="H343" s="173" t="s">
        <v>69</v>
      </c>
      <c r="I343" s="4">
        <f>LEN(G343)</f>
        <v>0</v>
      </c>
      <c r="J343" s="27" t="s">
        <v>161</v>
      </c>
      <c r="K343" s="27"/>
      <c r="L343" s="27" t="s">
        <v>9</v>
      </c>
      <c r="M343" s="27"/>
      <c r="N343" s="27" t="s">
        <v>16</v>
      </c>
      <c r="O343" s="27"/>
      <c r="P343" s="27" t="s">
        <v>50</v>
      </c>
      <c r="Q343" s="27"/>
      <c r="R343" s="202">
        <f ca="1">OFFSET(Intermedio!$N$1,ROWS(Intermedio!$N$1:$N337)/4+1,)</f>
      </c>
    </row>
    <row r="344" spans="1:18" ht="15" thickBot="1">
      <c r="A344" s="16"/>
      <c r="B344" s="166"/>
      <c r="C344" s="8" t="s">
        <v>5</v>
      </c>
      <c r="D344" s="199"/>
      <c r="E344" s="201"/>
      <c r="F344" s="101" t="s">
        <v>24</v>
      </c>
      <c r="G344" s="19"/>
      <c r="H344" s="173" t="s">
        <v>69</v>
      </c>
      <c r="I344" s="100">
        <f>LEN(G344)</f>
        <v>0</v>
      </c>
      <c r="J344" s="32">
        <f>SUM(I343:I344)</f>
        <v>0</v>
      </c>
      <c r="K344" s="6" t="s">
        <v>10</v>
      </c>
      <c r="L344" s="174">
        <f>IF((B345*Config!$G$7)/Config!$C$7&gt;Config!$C$9+(Config!$C$9*Config!$C$11),Config!$C$9+(Config!$C$9*Config!$C$11),(B345*Config!$G$7)/Config!$C$7)</f>
        <v>0</v>
      </c>
      <c r="M344" s="31"/>
      <c r="N344" s="165">
        <f>IF(OR(L344=0,J344=0),"",IF((B345*Config!$G$7)/Config!$C$7&lt;Config!$C$9+(Config!$C$9*Config!$C$11),((J344-L344)*100/L344)/100,((J344-Config!$C$9)*100/Config!$C$9)/100))</f>
      </c>
      <c r="O344" s="31"/>
      <c r="P344" s="164">
        <f>IF((L344*B345)=0,"",(J344*B345*Config!$C$4)/(B345*Config!$C$4*B345))</f>
      </c>
      <c r="Q344" s="7"/>
      <c r="R344" s="202">
        <f ca="1">OFFSET(Intermedio!$N$1,ROWS(Intermedio!$N$1:$N337)/4+1,)</f>
      </c>
    </row>
    <row r="345" spans="1:18" ht="13.5" thickBot="1">
      <c r="A345" s="3"/>
      <c r="B345" s="10">
        <f>(B344-B343)/Config!$C$5</f>
        <v>0</v>
      </c>
      <c r="C345" s="9" t="s">
        <v>6</v>
      </c>
      <c r="D345" s="4"/>
      <c r="E345" s="2"/>
      <c r="F345" s="5"/>
      <c r="G345" s="36"/>
      <c r="H345" s="36"/>
      <c r="I345" s="36"/>
      <c r="J345" s="36"/>
      <c r="K345" s="36"/>
      <c r="L345" s="36"/>
      <c r="M345" s="36"/>
      <c r="N345" s="36"/>
      <c r="O345" s="36"/>
      <c r="P345" s="143" t="s">
        <v>52</v>
      </c>
      <c r="Q345" s="36"/>
      <c r="R345" s="178">
        <f ca="1">OFFSET(Intermedio!$O$1,ROWS(Intermedio!$O$1:$O337)/4+1,)</f>
      </c>
    </row>
    <row r="346" spans="1:18" ht="13.5" thickBot="1">
      <c r="A346" s="30" t="s">
        <v>146</v>
      </c>
      <c r="B346" s="11"/>
      <c r="C346" s="12"/>
      <c r="D346" s="13"/>
      <c r="E346" s="14"/>
      <c r="F346" s="15"/>
      <c r="G346" s="35"/>
      <c r="H346" s="35"/>
      <c r="I346" s="35"/>
      <c r="J346" s="35"/>
      <c r="K346" s="35"/>
      <c r="L346" s="35"/>
      <c r="M346" s="35"/>
      <c r="N346" s="35"/>
      <c r="O346" s="35"/>
      <c r="P346" s="35"/>
      <c r="Q346" s="35"/>
      <c r="R346" s="35"/>
    </row>
    <row r="347" spans="1:18" ht="14.25" thickBot="1">
      <c r="A347" s="34"/>
      <c r="B347" s="166"/>
      <c r="C347" s="8" t="s">
        <v>4</v>
      </c>
      <c r="D347" s="199">
        <f>LEN(E347)</f>
        <v>0</v>
      </c>
      <c r="E347" s="200"/>
      <c r="F347" s="101" t="s">
        <v>23</v>
      </c>
      <c r="G347" s="26"/>
      <c r="H347" s="173" t="s">
        <v>69</v>
      </c>
      <c r="I347" s="4">
        <f>LEN(G347)</f>
        <v>0</v>
      </c>
      <c r="J347" s="27" t="s">
        <v>161</v>
      </c>
      <c r="K347" s="27"/>
      <c r="L347" s="27" t="s">
        <v>9</v>
      </c>
      <c r="M347" s="27"/>
      <c r="N347" s="27" t="s">
        <v>16</v>
      </c>
      <c r="O347" s="27"/>
      <c r="P347" s="27" t="s">
        <v>50</v>
      </c>
      <c r="Q347" s="27"/>
      <c r="R347" s="202">
        <f ca="1">OFFSET(Intermedio!$N$1,ROWS(Intermedio!$N$1:$N341)/4+1,)</f>
      </c>
    </row>
    <row r="348" spans="1:18" ht="15" thickBot="1">
      <c r="A348" s="16"/>
      <c r="B348" s="166"/>
      <c r="C348" s="8" t="s">
        <v>5</v>
      </c>
      <c r="D348" s="199"/>
      <c r="E348" s="201"/>
      <c r="F348" s="101" t="s">
        <v>24</v>
      </c>
      <c r="G348" s="19"/>
      <c r="H348" s="173" t="s">
        <v>69</v>
      </c>
      <c r="I348" s="100">
        <f>LEN(G348)</f>
        <v>0</v>
      </c>
      <c r="J348" s="32">
        <f>SUM(I347:I348)</f>
        <v>0</v>
      </c>
      <c r="K348" s="6" t="s">
        <v>10</v>
      </c>
      <c r="L348" s="174">
        <f>IF((B349*Config!$G$7)/Config!$C$7&gt;Config!$C$9+(Config!$C$9*Config!$C$11),Config!$C$9+(Config!$C$9*Config!$C$11),(B349*Config!$G$7)/Config!$C$7)</f>
        <v>0</v>
      </c>
      <c r="M348" s="31"/>
      <c r="N348" s="165">
        <f>IF(OR(L348=0,J348=0),"",IF((B349*Config!$G$7)/Config!$C$7&lt;Config!$C$9+(Config!$C$9*Config!$C$11),((J348-L348)*100/L348)/100,((J348-Config!$C$9)*100/Config!$C$9)/100))</f>
      </c>
      <c r="O348" s="31"/>
      <c r="P348" s="164">
        <f>IF((L348*B349)=0,"",(J348*B349*Config!$C$4)/(B349*Config!$C$4*B349))</f>
      </c>
      <c r="Q348" s="7"/>
      <c r="R348" s="202">
        <f ca="1">OFFSET(Intermedio!$N$1,ROWS(Intermedio!$N$1:$N341)/4+1,)</f>
      </c>
    </row>
    <row r="349" spans="1:18" ht="13.5" thickBot="1">
      <c r="A349" s="3"/>
      <c r="B349" s="10">
        <f>(B348-B347)/Config!$C$5</f>
        <v>0</v>
      </c>
      <c r="C349" s="9" t="s">
        <v>6</v>
      </c>
      <c r="D349" s="4"/>
      <c r="E349" s="2"/>
      <c r="F349" s="5"/>
      <c r="G349" s="36"/>
      <c r="H349" s="36"/>
      <c r="I349" s="36"/>
      <c r="J349" s="36"/>
      <c r="K349" s="36"/>
      <c r="L349" s="36"/>
      <c r="M349" s="36"/>
      <c r="N349" s="36"/>
      <c r="O349" s="36"/>
      <c r="P349" s="143" t="s">
        <v>52</v>
      </c>
      <c r="Q349" s="36"/>
      <c r="R349" s="178">
        <f ca="1">OFFSET(Intermedio!$O$1,ROWS(Intermedio!$O$1:$O341)/4+1,)</f>
      </c>
    </row>
    <row r="350" spans="1:18" ht="13.5" thickBot="1">
      <c r="A350" s="30" t="s">
        <v>147</v>
      </c>
      <c r="B350" s="11"/>
      <c r="C350" s="12"/>
      <c r="D350" s="13"/>
      <c r="E350" s="14"/>
      <c r="F350" s="15"/>
      <c r="G350" s="35"/>
      <c r="H350" s="35"/>
      <c r="I350" s="35"/>
      <c r="J350" s="35"/>
      <c r="K350" s="35"/>
      <c r="L350" s="35"/>
      <c r="M350" s="35"/>
      <c r="N350" s="35"/>
      <c r="O350" s="35"/>
      <c r="P350" s="35"/>
      <c r="Q350" s="35"/>
      <c r="R350" s="35"/>
    </row>
    <row r="351" spans="1:18" ht="14.25" thickBot="1">
      <c r="A351" s="34"/>
      <c r="B351" s="166"/>
      <c r="C351" s="8" t="s">
        <v>4</v>
      </c>
      <c r="D351" s="199">
        <f>LEN(E351)</f>
        <v>0</v>
      </c>
      <c r="E351" s="200"/>
      <c r="F351" s="101" t="s">
        <v>23</v>
      </c>
      <c r="G351" s="26"/>
      <c r="H351" s="173" t="s">
        <v>69</v>
      </c>
      <c r="I351" s="4">
        <f>LEN(G351)</f>
        <v>0</v>
      </c>
      <c r="J351" s="27" t="s">
        <v>161</v>
      </c>
      <c r="K351" s="27"/>
      <c r="L351" s="27" t="s">
        <v>9</v>
      </c>
      <c r="M351" s="27"/>
      <c r="N351" s="27" t="s">
        <v>16</v>
      </c>
      <c r="O351" s="27"/>
      <c r="P351" s="27" t="s">
        <v>50</v>
      </c>
      <c r="Q351" s="27"/>
      <c r="R351" s="202">
        <f ca="1">OFFSET(Intermedio!$N$1,ROWS(Intermedio!$N$1:$N345)/4+1,)</f>
      </c>
    </row>
    <row r="352" spans="1:18" ht="15" thickBot="1">
      <c r="A352" s="16"/>
      <c r="B352" s="166"/>
      <c r="C352" s="8" t="s">
        <v>5</v>
      </c>
      <c r="D352" s="199"/>
      <c r="E352" s="201"/>
      <c r="F352" s="101" t="s">
        <v>24</v>
      </c>
      <c r="G352" s="19"/>
      <c r="H352" s="173" t="s">
        <v>69</v>
      </c>
      <c r="I352" s="100">
        <f>LEN(G352)</f>
        <v>0</v>
      </c>
      <c r="J352" s="32">
        <f>SUM(I351:I352)</f>
        <v>0</v>
      </c>
      <c r="K352" s="6" t="s">
        <v>10</v>
      </c>
      <c r="L352" s="174">
        <f>IF((B353*Config!$G$7)/Config!$C$7&gt;Config!$C$9+(Config!$C$9*Config!$C$11),Config!$C$9+(Config!$C$9*Config!$C$11),(B353*Config!$G$7)/Config!$C$7)</f>
        <v>0</v>
      </c>
      <c r="M352" s="31"/>
      <c r="N352" s="165">
        <f>IF(OR(L352=0,J352=0),"",IF((B353*Config!$G$7)/Config!$C$7&lt;Config!$C$9+(Config!$C$9*Config!$C$11),((J352-L352)*100/L352)/100,((J352-Config!$C$9)*100/Config!$C$9)/100))</f>
      </c>
      <c r="O352" s="31"/>
      <c r="P352" s="164">
        <f>IF((L352*B353)=0,"",(J352*B353*Config!$C$4)/(B353*Config!$C$4*B353))</f>
      </c>
      <c r="Q352" s="7"/>
      <c r="R352" s="202">
        <f ca="1">OFFSET(Intermedio!$N$1,ROWS(Intermedio!$N$1:$N345)/4+1,)</f>
      </c>
    </row>
    <row r="353" spans="1:18" ht="13.5" thickBot="1">
      <c r="A353" s="3"/>
      <c r="B353" s="10">
        <f>(B352-B351)/Config!$C$5</f>
        <v>0</v>
      </c>
      <c r="C353" s="9" t="s">
        <v>6</v>
      </c>
      <c r="D353" s="4"/>
      <c r="E353" s="2"/>
      <c r="F353" s="5"/>
      <c r="G353" s="36"/>
      <c r="H353" s="36"/>
      <c r="I353" s="36"/>
      <c r="J353" s="36"/>
      <c r="K353" s="36"/>
      <c r="L353" s="36"/>
      <c r="M353" s="36"/>
      <c r="N353" s="36"/>
      <c r="O353" s="36"/>
      <c r="P353" s="143" t="s">
        <v>52</v>
      </c>
      <c r="Q353" s="36"/>
      <c r="R353" s="178">
        <f ca="1">OFFSET(Intermedio!$O$1,ROWS(Intermedio!$O$1:$O345)/4+1,)</f>
      </c>
    </row>
    <row r="354" spans="1:18" ht="13.5" thickBot="1">
      <c r="A354" s="30" t="s">
        <v>148</v>
      </c>
      <c r="B354" s="11"/>
      <c r="C354" s="12"/>
      <c r="D354" s="13"/>
      <c r="E354" s="14"/>
      <c r="F354" s="15"/>
      <c r="G354" s="35"/>
      <c r="H354" s="35"/>
      <c r="I354" s="35"/>
      <c r="J354" s="35"/>
      <c r="K354" s="35"/>
      <c r="L354" s="35"/>
      <c r="M354" s="35"/>
      <c r="N354" s="35"/>
      <c r="O354" s="35"/>
      <c r="P354" s="35"/>
      <c r="Q354" s="35"/>
      <c r="R354" s="35"/>
    </row>
    <row r="355" spans="1:18" ht="14.25" thickBot="1">
      <c r="A355" s="34"/>
      <c r="B355" s="166"/>
      <c r="C355" s="8" t="s">
        <v>4</v>
      </c>
      <c r="D355" s="199">
        <f>LEN(E355)</f>
        <v>0</v>
      </c>
      <c r="E355" s="200"/>
      <c r="F355" s="101" t="s">
        <v>23</v>
      </c>
      <c r="G355" s="26"/>
      <c r="H355" s="173" t="s">
        <v>69</v>
      </c>
      <c r="I355" s="4">
        <f>LEN(G355)</f>
        <v>0</v>
      </c>
      <c r="J355" s="27" t="s">
        <v>161</v>
      </c>
      <c r="K355" s="27"/>
      <c r="L355" s="27" t="s">
        <v>9</v>
      </c>
      <c r="M355" s="27"/>
      <c r="N355" s="27" t="s">
        <v>16</v>
      </c>
      <c r="O355" s="27"/>
      <c r="P355" s="27" t="s">
        <v>50</v>
      </c>
      <c r="Q355" s="27"/>
      <c r="R355" s="202">
        <f ca="1">OFFSET(Intermedio!$N$1,ROWS(Intermedio!$N$1:$N349)/4+1,)</f>
      </c>
    </row>
    <row r="356" spans="1:18" ht="15" thickBot="1">
      <c r="A356" s="16"/>
      <c r="B356" s="166"/>
      <c r="C356" s="8" t="s">
        <v>5</v>
      </c>
      <c r="D356" s="199"/>
      <c r="E356" s="201"/>
      <c r="F356" s="101" t="s">
        <v>24</v>
      </c>
      <c r="G356" s="19"/>
      <c r="H356" s="173" t="s">
        <v>69</v>
      </c>
      <c r="I356" s="100">
        <f>LEN(G356)</f>
        <v>0</v>
      </c>
      <c r="J356" s="32">
        <f>SUM(I355:I356)</f>
        <v>0</v>
      </c>
      <c r="K356" s="6" t="s">
        <v>10</v>
      </c>
      <c r="L356" s="174">
        <f>IF((B357*Config!$G$7)/Config!$C$7&gt;Config!$C$9+(Config!$C$9*Config!$C$11),Config!$C$9+(Config!$C$9*Config!$C$11),(B357*Config!$G$7)/Config!$C$7)</f>
        <v>0</v>
      </c>
      <c r="M356" s="31"/>
      <c r="N356" s="165">
        <f>IF(OR(L356=0,J356=0),"",IF((B357*Config!$G$7)/Config!$C$7&lt;Config!$C$9+(Config!$C$9*Config!$C$11),((J356-L356)*100/L356)/100,((J356-Config!$C$9)*100/Config!$C$9)/100))</f>
      </c>
      <c r="O356" s="31"/>
      <c r="P356" s="164">
        <f>IF((L356*B357)=0,"",(J356*B357*Config!$C$4)/(B357*Config!$C$4*B357))</f>
      </c>
      <c r="Q356" s="7"/>
      <c r="R356" s="202">
        <f ca="1">OFFSET(Intermedio!$N$1,ROWS(Intermedio!$N$1:$N349)/4+1,)</f>
      </c>
    </row>
    <row r="357" spans="1:18" ht="13.5" thickBot="1">
      <c r="A357" s="3"/>
      <c r="B357" s="10">
        <f>(B356-B355)/Config!$C$5</f>
        <v>0</v>
      </c>
      <c r="C357" s="9" t="s">
        <v>6</v>
      </c>
      <c r="D357" s="4"/>
      <c r="E357" s="2"/>
      <c r="F357" s="5"/>
      <c r="G357" s="36"/>
      <c r="H357" s="36"/>
      <c r="I357" s="36"/>
      <c r="J357" s="36"/>
      <c r="K357" s="36"/>
      <c r="L357" s="36"/>
      <c r="M357" s="36"/>
      <c r="N357" s="36"/>
      <c r="O357" s="36"/>
      <c r="P357" s="143" t="s">
        <v>52</v>
      </c>
      <c r="Q357" s="36"/>
      <c r="R357" s="178">
        <f ca="1">OFFSET(Intermedio!$O$1,ROWS(Intermedio!$O$1:$O349)/4+1,)</f>
      </c>
    </row>
    <row r="358" spans="1:18" ht="13.5" thickBot="1">
      <c r="A358" s="30" t="s">
        <v>149</v>
      </c>
      <c r="B358" s="11"/>
      <c r="C358" s="12"/>
      <c r="D358" s="13"/>
      <c r="E358" s="14"/>
      <c r="F358" s="15"/>
      <c r="G358" s="35"/>
      <c r="H358" s="35"/>
      <c r="I358" s="35"/>
      <c r="J358" s="35"/>
      <c r="K358" s="35"/>
      <c r="L358" s="35"/>
      <c r="M358" s="35"/>
      <c r="N358" s="35"/>
      <c r="O358" s="35"/>
      <c r="P358" s="35"/>
      <c r="Q358" s="35"/>
      <c r="R358" s="35"/>
    </row>
    <row r="359" spans="1:18" ht="14.25" thickBot="1">
      <c r="A359" s="34"/>
      <c r="B359" s="166"/>
      <c r="C359" s="8" t="s">
        <v>4</v>
      </c>
      <c r="D359" s="199">
        <f>LEN(E359)</f>
        <v>0</v>
      </c>
      <c r="E359" s="200"/>
      <c r="F359" s="101" t="s">
        <v>23</v>
      </c>
      <c r="G359" s="26"/>
      <c r="H359" s="173" t="s">
        <v>69</v>
      </c>
      <c r="I359" s="4">
        <f>LEN(G359)</f>
        <v>0</v>
      </c>
      <c r="J359" s="27" t="s">
        <v>161</v>
      </c>
      <c r="K359" s="27"/>
      <c r="L359" s="27" t="s">
        <v>9</v>
      </c>
      <c r="M359" s="27"/>
      <c r="N359" s="27" t="s">
        <v>16</v>
      </c>
      <c r="O359" s="27"/>
      <c r="P359" s="27" t="s">
        <v>50</v>
      </c>
      <c r="Q359" s="27"/>
      <c r="R359" s="202">
        <f ca="1">OFFSET(Intermedio!$N$1,ROWS(Intermedio!$N$1:$N353)/4+1,)</f>
      </c>
    </row>
    <row r="360" spans="1:18" ht="15" thickBot="1">
      <c r="A360" s="16"/>
      <c r="B360" s="166"/>
      <c r="C360" s="8" t="s">
        <v>5</v>
      </c>
      <c r="D360" s="199"/>
      <c r="E360" s="201"/>
      <c r="F360" s="101" t="s">
        <v>24</v>
      </c>
      <c r="G360" s="19"/>
      <c r="H360" s="173" t="s">
        <v>69</v>
      </c>
      <c r="I360" s="100">
        <f>LEN(G360)</f>
        <v>0</v>
      </c>
      <c r="J360" s="32">
        <f>SUM(I359:I360)</f>
        <v>0</v>
      </c>
      <c r="K360" s="6" t="s">
        <v>10</v>
      </c>
      <c r="L360" s="174">
        <f>IF((B361*Config!$G$7)/Config!$C$7&gt;Config!$C$9+(Config!$C$9*Config!$C$11),Config!$C$9+(Config!$C$9*Config!$C$11),(B361*Config!$G$7)/Config!$C$7)</f>
        <v>0</v>
      </c>
      <c r="M360" s="31"/>
      <c r="N360" s="165">
        <f>IF(OR(L360=0,J360=0),"",IF((B361*Config!$G$7)/Config!$C$7&lt;Config!$C$9+(Config!$C$9*Config!$C$11),((J360-L360)*100/L360)/100,((J360-Config!$C$9)*100/Config!$C$9)/100))</f>
      </c>
      <c r="O360" s="31"/>
      <c r="P360" s="164">
        <f>IF((L360*B361)=0,"",(J360*B361*Config!$C$4)/(B361*Config!$C$4*B361))</f>
      </c>
      <c r="Q360" s="7"/>
      <c r="R360" s="202">
        <f ca="1">OFFSET(Intermedio!$N$1,ROWS(Intermedio!$N$1:$N353)/4+1,)</f>
      </c>
    </row>
    <row r="361" spans="1:18" ht="13.5" thickBot="1">
      <c r="A361" s="3"/>
      <c r="B361" s="10">
        <f>(B360-B359)/Config!$C$5</f>
        <v>0</v>
      </c>
      <c r="C361" s="9" t="s">
        <v>6</v>
      </c>
      <c r="D361" s="4"/>
      <c r="E361" s="2"/>
      <c r="F361" s="5"/>
      <c r="G361" s="36"/>
      <c r="H361" s="36"/>
      <c r="I361" s="36"/>
      <c r="J361" s="36"/>
      <c r="K361" s="36"/>
      <c r="L361" s="36"/>
      <c r="M361" s="36"/>
      <c r="N361" s="36"/>
      <c r="O361" s="36"/>
      <c r="P361" s="143" t="s">
        <v>52</v>
      </c>
      <c r="Q361" s="36"/>
      <c r="R361" s="178">
        <f ca="1">OFFSET(Intermedio!$O$1,ROWS(Intermedio!$O$1:$O353)/4+1,)</f>
      </c>
    </row>
    <row r="362" spans="1:18" ht="13.5" thickBot="1">
      <c r="A362" s="30" t="s">
        <v>150</v>
      </c>
      <c r="B362" s="11"/>
      <c r="C362" s="12"/>
      <c r="D362" s="13"/>
      <c r="E362" s="14"/>
      <c r="F362" s="15"/>
      <c r="G362" s="35"/>
      <c r="H362" s="35"/>
      <c r="I362" s="35"/>
      <c r="J362" s="35"/>
      <c r="K362" s="35"/>
      <c r="L362" s="35"/>
      <c r="M362" s="35"/>
      <c r="N362" s="35"/>
      <c r="O362" s="35"/>
      <c r="P362" s="35"/>
      <c r="Q362" s="35"/>
      <c r="R362" s="35"/>
    </row>
    <row r="363" spans="1:18" ht="14.25" thickBot="1">
      <c r="A363" s="34"/>
      <c r="B363" s="166"/>
      <c r="C363" s="8" t="s">
        <v>4</v>
      </c>
      <c r="D363" s="199">
        <f>LEN(E363)</f>
        <v>0</v>
      </c>
      <c r="E363" s="200"/>
      <c r="F363" s="101" t="s">
        <v>23</v>
      </c>
      <c r="G363" s="26"/>
      <c r="H363" s="173" t="s">
        <v>69</v>
      </c>
      <c r="I363" s="4">
        <f>LEN(G363)</f>
        <v>0</v>
      </c>
      <c r="J363" s="27" t="s">
        <v>161</v>
      </c>
      <c r="K363" s="27"/>
      <c r="L363" s="27" t="s">
        <v>9</v>
      </c>
      <c r="M363" s="27"/>
      <c r="N363" s="27" t="s">
        <v>16</v>
      </c>
      <c r="O363" s="27"/>
      <c r="P363" s="27" t="s">
        <v>50</v>
      </c>
      <c r="Q363" s="27"/>
      <c r="R363" s="202">
        <f ca="1">OFFSET(Intermedio!$N$1,ROWS(Intermedio!$N$1:$N357)/4+1,)</f>
      </c>
    </row>
    <row r="364" spans="1:18" ht="15" thickBot="1">
      <c r="A364" s="16"/>
      <c r="B364" s="166"/>
      <c r="C364" s="8" t="s">
        <v>5</v>
      </c>
      <c r="D364" s="199"/>
      <c r="E364" s="201"/>
      <c r="F364" s="101" t="s">
        <v>24</v>
      </c>
      <c r="G364" s="19"/>
      <c r="H364" s="173" t="s">
        <v>69</v>
      </c>
      <c r="I364" s="100">
        <f>LEN(G364)</f>
        <v>0</v>
      </c>
      <c r="J364" s="32">
        <f>SUM(I363:I364)</f>
        <v>0</v>
      </c>
      <c r="K364" s="6" t="s">
        <v>10</v>
      </c>
      <c r="L364" s="174">
        <f>IF((B365*Config!$G$7)/Config!$C$7&gt;Config!$C$9+(Config!$C$9*Config!$C$11),Config!$C$9+(Config!$C$9*Config!$C$11),(B365*Config!$G$7)/Config!$C$7)</f>
        <v>0</v>
      </c>
      <c r="M364" s="31"/>
      <c r="N364" s="165">
        <f>IF(OR(L364=0,J364=0),"",IF((B365*Config!$G$7)/Config!$C$7&lt;Config!$C$9+(Config!$C$9*Config!$C$11),((J364-L364)*100/L364)/100,((J364-Config!$C$9)*100/Config!$C$9)/100))</f>
      </c>
      <c r="O364" s="31"/>
      <c r="P364" s="164">
        <f>IF((L364*B365)=0,"",(J364*B365*Config!$C$4)/(B365*Config!$C$4*B365))</f>
      </c>
      <c r="Q364" s="7"/>
      <c r="R364" s="202">
        <f ca="1">OFFSET(Intermedio!$N$1,ROWS(Intermedio!$N$1:$N357)/4+1,)</f>
      </c>
    </row>
    <row r="365" spans="1:18" ht="13.5" thickBot="1">
      <c r="A365" s="3"/>
      <c r="B365" s="10">
        <f>(B364-B363)/Config!$C$5</f>
        <v>0</v>
      </c>
      <c r="C365" s="9" t="s">
        <v>6</v>
      </c>
      <c r="D365" s="4"/>
      <c r="E365" s="2"/>
      <c r="F365" s="5"/>
      <c r="G365" s="36"/>
      <c r="H365" s="36"/>
      <c r="I365" s="36"/>
      <c r="J365" s="36"/>
      <c r="K365" s="36"/>
      <c r="L365" s="36"/>
      <c r="M365" s="36"/>
      <c r="N365" s="36"/>
      <c r="O365" s="36"/>
      <c r="P365" s="143" t="s">
        <v>52</v>
      </c>
      <c r="Q365" s="36"/>
      <c r="R365" s="178">
        <f ca="1">OFFSET(Intermedio!$O$1,ROWS(Intermedio!$O$1:$O357)/4+1,)</f>
      </c>
    </row>
    <row r="366" spans="1:18" ht="13.5" thickBot="1">
      <c r="A366" s="30" t="s">
        <v>151</v>
      </c>
      <c r="B366" s="11"/>
      <c r="C366" s="12"/>
      <c r="D366" s="13"/>
      <c r="E366" s="14"/>
      <c r="F366" s="15"/>
      <c r="G366" s="35"/>
      <c r="H366" s="35"/>
      <c r="I366" s="35"/>
      <c r="J366" s="35"/>
      <c r="K366" s="35"/>
      <c r="L366" s="35"/>
      <c r="M366" s="35"/>
      <c r="N366" s="35"/>
      <c r="O366" s="35"/>
      <c r="P366" s="35"/>
      <c r="Q366" s="35"/>
      <c r="R366" s="35"/>
    </row>
    <row r="367" spans="1:18" ht="14.25" thickBot="1">
      <c r="A367" s="34"/>
      <c r="B367" s="166"/>
      <c r="C367" s="8" t="s">
        <v>4</v>
      </c>
      <c r="D367" s="199">
        <f>LEN(E367)</f>
        <v>0</v>
      </c>
      <c r="E367" s="200"/>
      <c r="F367" s="101" t="s">
        <v>23</v>
      </c>
      <c r="G367" s="26"/>
      <c r="H367" s="173" t="s">
        <v>69</v>
      </c>
      <c r="I367" s="4">
        <f>LEN(G367)</f>
        <v>0</v>
      </c>
      <c r="J367" s="27" t="s">
        <v>161</v>
      </c>
      <c r="K367" s="27"/>
      <c r="L367" s="27" t="s">
        <v>9</v>
      </c>
      <c r="M367" s="27"/>
      <c r="N367" s="27" t="s">
        <v>16</v>
      </c>
      <c r="O367" s="27"/>
      <c r="P367" s="27" t="s">
        <v>50</v>
      </c>
      <c r="Q367" s="27"/>
      <c r="R367" s="202">
        <f ca="1">OFFSET(Intermedio!$N$1,ROWS(Intermedio!$N$1:$N361)/4+1,)</f>
      </c>
    </row>
    <row r="368" spans="1:18" ht="15" thickBot="1">
      <c r="A368" s="16"/>
      <c r="B368" s="166"/>
      <c r="C368" s="8" t="s">
        <v>5</v>
      </c>
      <c r="D368" s="199"/>
      <c r="E368" s="201"/>
      <c r="F368" s="101" t="s">
        <v>24</v>
      </c>
      <c r="G368" s="19"/>
      <c r="H368" s="173" t="s">
        <v>69</v>
      </c>
      <c r="I368" s="100">
        <f>LEN(G368)</f>
        <v>0</v>
      </c>
      <c r="J368" s="32">
        <f>SUM(I367:I368)</f>
        <v>0</v>
      </c>
      <c r="K368" s="6" t="s">
        <v>10</v>
      </c>
      <c r="L368" s="174">
        <f>IF((B369*Config!$G$7)/Config!$C$7&gt;Config!$C$9+(Config!$C$9*Config!$C$11),Config!$C$9+(Config!$C$9*Config!$C$11),(B369*Config!$G$7)/Config!$C$7)</f>
        <v>0</v>
      </c>
      <c r="M368" s="31"/>
      <c r="N368" s="165">
        <f>IF(OR(L368=0,J368=0),"",IF((B369*Config!$G$7)/Config!$C$7&lt;Config!$C$9+(Config!$C$9*Config!$C$11),((J368-L368)*100/L368)/100,((J368-Config!$C$9)*100/Config!$C$9)/100))</f>
      </c>
      <c r="O368" s="31"/>
      <c r="P368" s="164">
        <f>IF((L368*B369)=0,"",(J368*B369*Config!$C$4)/(B369*Config!$C$4*B369))</f>
      </c>
      <c r="Q368" s="7"/>
      <c r="R368" s="202">
        <f ca="1">OFFSET(Intermedio!$N$1,ROWS(Intermedio!$N$1:$N361)/4+1,)</f>
      </c>
    </row>
    <row r="369" spans="1:18" ht="13.5" thickBot="1">
      <c r="A369" s="3"/>
      <c r="B369" s="10">
        <f>(B368-B367)/Config!$C$5</f>
        <v>0</v>
      </c>
      <c r="C369" s="9" t="s">
        <v>6</v>
      </c>
      <c r="D369" s="4"/>
      <c r="E369" s="2"/>
      <c r="F369" s="5"/>
      <c r="G369" s="36"/>
      <c r="H369" s="36"/>
      <c r="I369" s="36"/>
      <c r="J369" s="36"/>
      <c r="K369" s="36"/>
      <c r="L369" s="36"/>
      <c r="M369" s="36"/>
      <c r="N369" s="36"/>
      <c r="O369" s="36"/>
      <c r="P369" s="143" t="s">
        <v>52</v>
      </c>
      <c r="Q369" s="36"/>
      <c r="R369" s="178">
        <f ca="1">OFFSET(Intermedio!$O$1,ROWS(Intermedio!$O$1:$O361)/4+1,)</f>
      </c>
    </row>
    <row r="370" spans="1:18" ht="13.5" thickBot="1">
      <c r="A370" s="30" t="s">
        <v>152</v>
      </c>
      <c r="B370" s="11"/>
      <c r="C370" s="12"/>
      <c r="D370" s="13"/>
      <c r="E370" s="14"/>
      <c r="F370" s="15"/>
      <c r="G370" s="35"/>
      <c r="H370" s="35"/>
      <c r="I370" s="35"/>
      <c r="J370" s="35"/>
      <c r="K370" s="35"/>
      <c r="L370" s="35"/>
      <c r="M370" s="35"/>
      <c r="N370" s="35"/>
      <c r="O370" s="35"/>
      <c r="P370" s="35"/>
      <c r="Q370" s="35"/>
      <c r="R370" s="35"/>
    </row>
    <row r="371" spans="1:18" ht="14.25" thickBot="1">
      <c r="A371" s="34"/>
      <c r="B371" s="166"/>
      <c r="C371" s="8" t="s">
        <v>4</v>
      </c>
      <c r="D371" s="199">
        <f>LEN(E371)</f>
        <v>0</v>
      </c>
      <c r="E371" s="200"/>
      <c r="F371" s="101" t="s">
        <v>23</v>
      </c>
      <c r="G371" s="26"/>
      <c r="H371" s="173" t="s">
        <v>69</v>
      </c>
      <c r="I371" s="4">
        <f>LEN(G371)</f>
        <v>0</v>
      </c>
      <c r="J371" s="27" t="s">
        <v>161</v>
      </c>
      <c r="K371" s="27"/>
      <c r="L371" s="27" t="s">
        <v>9</v>
      </c>
      <c r="M371" s="27"/>
      <c r="N371" s="27" t="s">
        <v>16</v>
      </c>
      <c r="O371" s="27"/>
      <c r="P371" s="27" t="s">
        <v>50</v>
      </c>
      <c r="Q371" s="27"/>
      <c r="R371" s="202">
        <f ca="1">OFFSET(Intermedio!$N$1,ROWS(Intermedio!$N$1:$N365)/4+1,)</f>
      </c>
    </row>
    <row r="372" spans="1:18" ht="15" thickBot="1">
      <c r="A372" s="16"/>
      <c r="B372" s="166"/>
      <c r="C372" s="8" t="s">
        <v>5</v>
      </c>
      <c r="D372" s="199"/>
      <c r="E372" s="201"/>
      <c r="F372" s="101" t="s">
        <v>24</v>
      </c>
      <c r="G372" s="19"/>
      <c r="H372" s="173" t="s">
        <v>69</v>
      </c>
      <c r="I372" s="100">
        <f>LEN(G372)</f>
        <v>0</v>
      </c>
      <c r="J372" s="32">
        <f>SUM(I371:I372)</f>
        <v>0</v>
      </c>
      <c r="K372" s="6" t="s">
        <v>10</v>
      </c>
      <c r="L372" s="174">
        <f>IF((B373*Config!$G$7)/Config!$C$7&gt;Config!$C$9+(Config!$C$9*Config!$C$11),Config!$C$9+(Config!$C$9*Config!$C$11),(B373*Config!$G$7)/Config!$C$7)</f>
        <v>0</v>
      </c>
      <c r="M372" s="31"/>
      <c r="N372" s="165">
        <f>IF(OR(L372=0,J372=0),"",IF((B373*Config!$G$7)/Config!$C$7&lt;Config!$C$9+(Config!$C$9*Config!$C$11),((J372-L372)*100/L372)/100,((J372-Config!$C$9)*100/Config!$C$9)/100))</f>
      </c>
      <c r="O372" s="31"/>
      <c r="P372" s="164">
        <f>IF((L372*B373)=0,"",(J372*B373*Config!$C$4)/(B373*Config!$C$4*B373))</f>
      </c>
      <c r="Q372" s="7"/>
      <c r="R372" s="202">
        <f ca="1">OFFSET(Intermedio!$N$1,ROWS(Intermedio!$N$1:$N365)/4+1,)</f>
      </c>
    </row>
    <row r="373" spans="1:18" ht="13.5" thickBot="1">
      <c r="A373" s="3"/>
      <c r="B373" s="10">
        <f>(B372-B371)/Config!$C$5</f>
        <v>0</v>
      </c>
      <c r="C373" s="9" t="s">
        <v>6</v>
      </c>
      <c r="D373" s="4"/>
      <c r="E373" s="2"/>
      <c r="F373" s="5"/>
      <c r="G373" s="36"/>
      <c r="H373" s="36"/>
      <c r="I373" s="36"/>
      <c r="J373" s="36"/>
      <c r="K373" s="36"/>
      <c r="L373" s="36"/>
      <c r="M373" s="36"/>
      <c r="N373" s="36"/>
      <c r="O373" s="36"/>
      <c r="P373" s="143" t="s">
        <v>52</v>
      </c>
      <c r="Q373" s="36"/>
      <c r="R373" s="178">
        <f ca="1">OFFSET(Intermedio!$O$1,ROWS(Intermedio!$O$1:$O365)/4+1,)</f>
      </c>
    </row>
    <row r="374" spans="1:18" ht="13.5" thickBot="1">
      <c r="A374" s="30" t="s">
        <v>153</v>
      </c>
      <c r="B374" s="11"/>
      <c r="C374" s="12"/>
      <c r="D374" s="13"/>
      <c r="E374" s="14"/>
      <c r="F374" s="15"/>
      <c r="G374" s="35"/>
      <c r="H374" s="35"/>
      <c r="I374" s="35"/>
      <c r="J374" s="35"/>
      <c r="K374" s="35"/>
      <c r="L374" s="35"/>
      <c r="M374" s="35"/>
      <c r="N374" s="35"/>
      <c r="O374" s="35"/>
      <c r="P374" s="35"/>
      <c r="Q374" s="35"/>
      <c r="R374" s="35"/>
    </row>
    <row r="375" spans="1:18" ht="14.25" thickBot="1">
      <c r="A375" s="34"/>
      <c r="B375" s="166"/>
      <c r="C375" s="8" t="s">
        <v>4</v>
      </c>
      <c r="D375" s="199">
        <f>LEN(E375)</f>
        <v>0</v>
      </c>
      <c r="E375" s="200"/>
      <c r="F375" s="101" t="s">
        <v>23</v>
      </c>
      <c r="G375" s="26"/>
      <c r="H375" s="173" t="s">
        <v>69</v>
      </c>
      <c r="I375" s="4">
        <f>LEN(G375)</f>
        <v>0</v>
      </c>
      <c r="J375" s="27" t="s">
        <v>161</v>
      </c>
      <c r="K375" s="27"/>
      <c r="L375" s="27" t="s">
        <v>9</v>
      </c>
      <c r="M375" s="27"/>
      <c r="N375" s="27" t="s">
        <v>16</v>
      </c>
      <c r="O375" s="27"/>
      <c r="P375" s="27" t="s">
        <v>50</v>
      </c>
      <c r="Q375" s="27"/>
      <c r="R375" s="202">
        <f ca="1">OFFSET(Intermedio!$N$1,ROWS(Intermedio!$N$1:$N369)/4+1,)</f>
      </c>
    </row>
    <row r="376" spans="1:18" ht="15" thickBot="1">
      <c r="A376" s="16"/>
      <c r="B376" s="166"/>
      <c r="C376" s="8" t="s">
        <v>5</v>
      </c>
      <c r="D376" s="199"/>
      <c r="E376" s="201"/>
      <c r="F376" s="101" t="s">
        <v>24</v>
      </c>
      <c r="G376" s="19"/>
      <c r="H376" s="173" t="s">
        <v>69</v>
      </c>
      <c r="I376" s="100">
        <f>LEN(G376)</f>
        <v>0</v>
      </c>
      <c r="J376" s="32">
        <f>SUM(I375:I376)</f>
        <v>0</v>
      </c>
      <c r="K376" s="6" t="s">
        <v>10</v>
      </c>
      <c r="L376" s="174">
        <f>IF((B377*Config!$G$7)/Config!$C$7&gt;Config!$C$9+(Config!$C$9*Config!$C$11),Config!$C$9+(Config!$C$9*Config!$C$11),(B377*Config!$G$7)/Config!$C$7)</f>
        <v>0</v>
      </c>
      <c r="M376" s="31"/>
      <c r="N376" s="165">
        <f>IF(OR(L376=0,J376=0),"",IF((B377*Config!$G$7)/Config!$C$7&lt;Config!$C$9+(Config!$C$9*Config!$C$11),((J376-L376)*100/L376)/100,((J376-Config!$C$9)*100/Config!$C$9)/100))</f>
      </c>
      <c r="O376" s="31"/>
      <c r="P376" s="164">
        <f>IF((L376*B377)=0,"",(J376*B377*Config!$C$4)/(B377*Config!$C$4*B377))</f>
      </c>
      <c r="Q376" s="7"/>
      <c r="R376" s="202">
        <f ca="1">OFFSET(Intermedio!$N$1,ROWS(Intermedio!$N$1:$N369)/4+1,)</f>
      </c>
    </row>
    <row r="377" spans="1:18" ht="13.5" thickBot="1">
      <c r="A377" s="3"/>
      <c r="B377" s="10">
        <f>(B376-B375)/Config!$C$5</f>
        <v>0</v>
      </c>
      <c r="C377" s="9" t="s">
        <v>6</v>
      </c>
      <c r="D377" s="4"/>
      <c r="E377" s="2"/>
      <c r="F377" s="5"/>
      <c r="G377" s="36"/>
      <c r="H377" s="36"/>
      <c r="I377" s="36"/>
      <c r="J377" s="36"/>
      <c r="K377" s="36"/>
      <c r="L377" s="36"/>
      <c r="M377" s="36"/>
      <c r="N377" s="36"/>
      <c r="O377" s="36"/>
      <c r="P377" s="143" t="s">
        <v>52</v>
      </c>
      <c r="Q377" s="36"/>
      <c r="R377" s="178">
        <f ca="1">OFFSET(Intermedio!$O$1,ROWS(Intermedio!$O$1:$O369)/4+1,)</f>
      </c>
    </row>
    <row r="378" spans="1:18" ht="13.5" thickBot="1">
      <c r="A378" s="30" t="s">
        <v>154</v>
      </c>
      <c r="B378" s="11"/>
      <c r="C378" s="12"/>
      <c r="D378" s="13"/>
      <c r="E378" s="14"/>
      <c r="F378" s="15"/>
      <c r="G378" s="35"/>
      <c r="H378" s="35"/>
      <c r="I378" s="35"/>
      <c r="J378" s="35"/>
      <c r="K378" s="35"/>
      <c r="L378" s="35"/>
      <c r="M378" s="35"/>
      <c r="N378" s="35"/>
      <c r="O378" s="35"/>
      <c r="P378" s="35"/>
      <c r="Q378" s="35"/>
      <c r="R378" s="35"/>
    </row>
    <row r="379" spans="1:18" ht="14.25" thickBot="1">
      <c r="A379" s="34"/>
      <c r="B379" s="166"/>
      <c r="C379" s="8" t="s">
        <v>4</v>
      </c>
      <c r="D379" s="199">
        <f>LEN(E379)</f>
        <v>0</v>
      </c>
      <c r="E379" s="200"/>
      <c r="F379" s="101" t="s">
        <v>23</v>
      </c>
      <c r="G379" s="26"/>
      <c r="H379" s="173" t="s">
        <v>69</v>
      </c>
      <c r="I379" s="4">
        <f>LEN(G379)</f>
        <v>0</v>
      </c>
      <c r="J379" s="27" t="s">
        <v>161</v>
      </c>
      <c r="K379" s="27"/>
      <c r="L379" s="27" t="s">
        <v>9</v>
      </c>
      <c r="M379" s="27"/>
      <c r="N379" s="27" t="s">
        <v>16</v>
      </c>
      <c r="O379" s="27"/>
      <c r="P379" s="27" t="s">
        <v>50</v>
      </c>
      <c r="Q379" s="27"/>
      <c r="R379" s="202">
        <f ca="1">OFFSET(Intermedio!$N$1,ROWS(Intermedio!$N$1:$N373)/4+1,)</f>
      </c>
    </row>
    <row r="380" spans="1:18" ht="15" thickBot="1">
      <c r="A380" s="16"/>
      <c r="B380" s="166"/>
      <c r="C380" s="8" t="s">
        <v>5</v>
      </c>
      <c r="D380" s="199"/>
      <c r="E380" s="201"/>
      <c r="F380" s="101" t="s">
        <v>24</v>
      </c>
      <c r="G380" s="19"/>
      <c r="H380" s="173" t="s">
        <v>69</v>
      </c>
      <c r="I380" s="100">
        <f>LEN(G380)</f>
        <v>0</v>
      </c>
      <c r="J380" s="32">
        <f>SUM(I379:I380)</f>
        <v>0</v>
      </c>
      <c r="K380" s="6" t="s">
        <v>10</v>
      </c>
      <c r="L380" s="174">
        <f>IF((B381*Config!$G$7)/Config!$C$7&gt;Config!$C$9+(Config!$C$9*Config!$C$11),Config!$C$9+(Config!$C$9*Config!$C$11),(B381*Config!$G$7)/Config!$C$7)</f>
        <v>0</v>
      </c>
      <c r="M380" s="31"/>
      <c r="N380" s="165">
        <f>IF(OR(L380=0,J380=0),"",IF((B381*Config!$G$7)/Config!$C$7&lt;Config!$C$9+(Config!$C$9*Config!$C$11),((J380-L380)*100/L380)/100,((J380-Config!$C$9)*100/Config!$C$9)/100))</f>
      </c>
      <c r="O380" s="31"/>
      <c r="P380" s="164">
        <f>IF((L380*B381)=0,"",(J380*B381*Config!$C$4)/(B381*Config!$C$4*B381))</f>
      </c>
      <c r="Q380" s="7"/>
      <c r="R380" s="202">
        <f ca="1">OFFSET(Intermedio!$N$1,ROWS(Intermedio!$N$1:$N373)/4+1,)</f>
      </c>
    </row>
    <row r="381" spans="1:18" ht="13.5" thickBot="1">
      <c r="A381" s="3"/>
      <c r="B381" s="10">
        <f>(B380-B379)/Config!$C$5</f>
        <v>0</v>
      </c>
      <c r="C381" s="9" t="s">
        <v>6</v>
      </c>
      <c r="D381" s="4"/>
      <c r="E381" s="2"/>
      <c r="F381" s="5"/>
      <c r="G381" s="36"/>
      <c r="H381" s="36"/>
      <c r="I381" s="36"/>
      <c r="J381" s="36"/>
      <c r="K381" s="36"/>
      <c r="L381" s="36"/>
      <c r="M381" s="36"/>
      <c r="N381" s="36"/>
      <c r="O381" s="36"/>
      <c r="P381" s="143" t="s">
        <v>52</v>
      </c>
      <c r="Q381" s="36"/>
      <c r="R381" s="178">
        <f ca="1">OFFSET(Intermedio!$O$1,ROWS(Intermedio!$O$1:$O373)/4+1,)</f>
      </c>
    </row>
    <row r="382" spans="1:18" ht="13.5" thickBot="1">
      <c r="A382" s="30" t="s">
        <v>155</v>
      </c>
      <c r="B382" s="11"/>
      <c r="C382" s="12"/>
      <c r="D382" s="13"/>
      <c r="E382" s="14"/>
      <c r="F382" s="15"/>
      <c r="G382" s="35"/>
      <c r="H382" s="35"/>
      <c r="I382" s="35"/>
      <c r="J382" s="35"/>
      <c r="K382" s="35"/>
      <c r="L382" s="35"/>
      <c r="M382" s="35"/>
      <c r="N382" s="35"/>
      <c r="O382" s="35"/>
      <c r="P382" s="35"/>
      <c r="Q382" s="35"/>
      <c r="R382" s="35"/>
    </row>
    <row r="383" spans="1:18" ht="14.25" thickBot="1">
      <c r="A383" s="34"/>
      <c r="B383" s="166"/>
      <c r="C383" s="8" t="s">
        <v>4</v>
      </c>
      <c r="D383" s="199">
        <f>LEN(E383)</f>
        <v>0</v>
      </c>
      <c r="E383" s="200"/>
      <c r="F383" s="101" t="s">
        <v>23</v>
      </c>
      <c r="G383" s="26"/>
      <c r="H383" s="173" t="s">
        <v>69</v>
      </c>
      <c r="I383" s="4">
        <f>LEN(G383)</f>
        <v>0</v>
      </c>
      <c r="J383" s="27" t="s">
        <v>161</v>
      </c>
      <c r="K383" s="27"/>
      <c r="L383" s="27" t="s">
        <v>9</v>
      </c>
      <c r="M383" s="27"/>
      <c r="N383" s="27" t="s">
        <v>16</v>
      </c>
      <c r="O383" s="27"/>
      <c r="P383" s="27" t="s">
        <v>50</v>
      </c>
      <c r="Q383" s="27"/>
      <c r="R383" s="202">
        <f ca="1">OFFSET(Intermedio!$N$1,ROWS(Intermedio!$N$1:$N377)/4+1,)</f>
      </c>
    </row>
    <row r="384" spans="1:18" ht="15" thickBot="1">
      <c r="A384" s="16"/>
      <c r="B384" s="166"/>
      <c r="C384" s="8" t="s">
        <v>5</v>
      </c>
      <c r="D384" s="199"/>
      <c r="E384" s="201"/>
      <c r="F384" s="101" t="s">
        <v>24</v>
      </c>
      <c r="G384" s="19"/>
      <c r="H384" s="173" t="s">
        <v>69</v>
      </c>
      <c r="I384" s="100">
        <f>LEN(G384)</f>
        <v>0</v>
      </c>
      <c r="J384" s="32">
        <f>SUM(I383:I384)</f>
        <v>0</v>
      </c>
      <c r="K384" s="6" t="s">
        <v>10</v>
      </c>
      <c r="L384" s="174">
        <f>IF((B385*Config!$G$7)/Config!$C$7&gt;Config!$C$9+(Config!$C$9*Config!$C$11),Config!$C$9+(Config!$C$9*Config!$C$11),(B385*Config!$G$7)/Config!$C$7)</f>
        <v>0</v>
      </c>
      <c r="M384" s="31"/>
      <c r="N384" s="165">
        <f>IF(OR(L384=0,J384=0),"",IF((B385*Config!$G$7)/Config!$C$7&lt;Config!$C$9+(Config!$C$9*Config!$C$11),((J384-L384)*100/L384)/100,((J384-Config!$C$9)*100/Config!$C$9)/100))</f>
      </c>
      <c r="O384" s="31"/>
      <c r="P384" s="164">
        <f>IF((L384*B385)=0,"",(J384*B385*Config!$C$4)/(B385*Config!$C$4*B385))</f>
      </c>
      <c r="Q384" s="7"/>
      <c r="R384" s="202">
        <f ca="1">OFFSET(Intermedio!$N$1,ROWS(Intermedio!$N$1:$N377)/4+1,)</f>
      </c>
    </row>
    <row r="385" spans="1:18" ht="13.5" thickBot="1">
      <c r="A385" s="3"/>
      <c r="B385" s="10">
        <f>(B384-B383)/Config!$C$5</f>
        <v>0</v>
      </c>
      <c r="C385" s="9" t="s">
        <v>6</v>
      </c>
      <c r="D385" s="4"/>
      <c r="E385" s="2"/>
      <c r="F385" s="5"/>
      <c r="G385" s="36"/>
      <c r="H385" s="36"/>
      <c r="I385" s="36"/>
      <c r="J385" s="36"/>
      <c r="K385" s="36"/>
      <c r="L385" s="36"/>
      <c r="M385" s="36"/>
      <c r="N385" s="36"/>
      <c r="O385" s="36"/>
      <c r="P385" s="143" t="s">
        <v>52</v>
      </c>
      <c r="Q385" s="36"/>
      <c r="R385" s="178">
        <f ca="1">OFFSET(Intermedio!$O$1,ROWS(Intermedio!$O$1:$O377)/4+1,)</f>
      </c>
    </row>
    <row r="386" spans="1:18" ht="13.5" thickBot="1">
      <c r="A386" s="30" t="s">
        <v>156</v>
      </c>
      <c r="B386" s="11"/>
      <c r="C386" s="12"/>
      <c r="D386" s="13"/>
      <c r="E386" s="14"/>
      <c r="F386" s="15"/>
      <c r="G386" s="35"/>
      <c r="H386" s="35"/>
      <c r="I386" s="35"/>
      <c r="J386" s="35"/>
      <c r="K386" s="35"/>
      <c r="L386" s="35"/>
      <c r="M386" s="35"/>
      <c r="N386" s="35"/>
      <c r="O386" s="35"/>
      <c r="P386" s="35"/>
      <c r="Q386" s="35"/>
      <c r="R386" s="35"/>
    </row>
    <row r="387" spans="1:18" ht="14.25" thickBot="1">
      <c r="A387" s="34"/>
      <c r="B387" s="166"/>
      <c r="C387" s="8" t="s">
        <v>4</v>
      </c>
      <c r="D387" s="199">
        <f>LEN(E387)</f>
        <v>0</v>
      </c>
      <c r="E387" s="200"/>
      <c r="F387" s="101" t="s">
        <v>23</v>
      </c>
      <c r="G387" s="26"/>
      <c r="H387" s="173" t="s">
        <v>69</v>
      </c>
      <c r="I387" s="4">
        <f>LEN(G387)</f>
        <v>0</v>
      </c>
      <c r="J387" s="27" t="s">
        <v>161</v>
      </c>
      <c r="K387" s="27"/>
      <c r="L387" s="27" t="s">
        <v>9</v>
      </c>
      <c r="M387" s="27"/>
      <c r="N387" s="27" t="s">
        <v>16</v>
      </c>
      <c r="O387" s="27"/>
      <c r="P387" s="27" t="s">
        <v>50</v>
      </c>
      <c r="Q387" s="27"/>
      <c r="R387" s="202">
        <f ca="1">OFFSET(Intermedio!$N$1,ROWS(Intermedio!$N$1:$N381)/4+1,)</f>
      </c>
    </row>
    <row r="388" spans="1:18" ht="15" thickBot="1">
      <c r="A388" s="16"/>
      <c r="B388" s="166"/>
      <c r="C388" s="8" t="s">
        <v>5</v>
      </c>
      <c r="D388" s="199"/>
      <c r="E388" s="201"/>
      <c r="F388" s="101" t="s">
        <v>24</v>
      </c>
      <c r="G388" s="19"/>
      <c r="H388" s="173" t="s">
        <v>69</v>
      </c>
      <c r="I388" s="100">
        <f>LEN(G388)</f>
        <v>0</v>
      </c>
      <c r="J388" s="32">
        <f>SUM(I387:I388)</f>
        <v>0</v>
      </c>
      <c r="K388" s="6" t="s">
        <v>10</v>
      </c>
      <c r="L388" s="174">
        <f>IF((B389*Config!$G$7)/Config!$C$7&gt;Config!$C$9+(Config!$C$9*Config!$C$11),Config!$C$9+(Config!$C$9*Config!$C$11),(B389*Config!$G$7)/Config!$C$7)</f>
        <v>0</v>
      </c>
      <c r="M388" s="31"/>
      <c r="N388" s="165">
        <f>IF(OR(L388=0,J388=0),"",IF((B389*Config!$G$7)/Config!$C$7&lt;Config!$C$9+(Config!$C$9*Config!$C$11),((J388-L388)*100/L388)/100,((J388-Config!$C$9)*100/Config!$C$9)/100))</f>
      </c>
      <c r="O388" s="31"/>
      <c r="P388" s="164">
        <f>IF((L388*B389)=0,"",(J388*B389*Config!$C$4)/(B389*Config!$C$4*B389))</f>
      </c>
      <c r="Q388" s="7"/>
      <c r="R388" s="202">
        <f ca="1">OFFSET(Intermedio!$N$1,ROWS(Intermedio!$N$1:$N381)/4+1,)</f>
      </c>
    </row>
    <row r="389" spans="1:18" ht="13.5" thickBot="1">
      <c r="A389" s="3"/>
      <c r="B389" s="10">
        <f>(B388-B387)/Config!$C$5</f>
        <v>0</v>
      </c>
      <c r="C389" s="9" t="s">
        <v>6</v>
      </c>
      <c r="D389" s="4"/>
      <c r="E389" s="2"/>
      <c r="F389" s="5"/>
      <c r="G389" s="36"/>
      <c r="H389" s="36"/>
      <c r="I389" s="36"/>
      <c r="J389" s="36"/>
      <c r="K389" s="36"/>
      <c r="L389" s="36"/>
      <c r="M389" s="36"/>
      <c r="N389" s="36"/>
      <c r="O389" s="36"/>
      <c r="P389" s="143" t="s">
        <v>52</v>
      </c>
      <c r="Q389" s="36"/>
      <c r="R389" s="178">
        <f ca="1">OFFSET(Intermedio!$O$1,ROWS(Intermedio!$O$1:$O381)/4+1,)</f>
      </c>
    </row>
    <row r="390" spans="1:18" ht="13.5" thickBot="1">
      <c r="A390" s="30" t="s">
        <v>157</v>
      </c>
      <c r="B390" s="11"/>
      <c r="C390" s="12"/>
      <c r="D390" s="13"/>
      <c r="E390" s="14"/>
      <c r="F390" s="15"/>
      <c r="G390" s="35"/>
      <c r="H390" s="35"/>
      <c r="I390" s="35"/>
      <c r="J390" s="35"/>
      <c r="K390" s="35"/>
      <c r="L390" s="35"/>
      <c r="M390" s="35"/>
      <c r="N390" s="35"/>
      <c r="O390" s="35"/>
      <c r="P390" s="35"/>
      <c r="Q390" s="35"/>
      <c r="R390" s="35"/>
    </row>
    <row r="391" spans="1:18" ht="14.25" thickBot="1">
      <c r="A391" s="34"/>
      <c r="B391" s="166"/>
      <c r="C391" s="8" t="s">
        <v>4</v>
      </c>
      <c r="D391" s="199">
        <f>LEN(E391)</f>
        <v>0</v>
      </c>
      <c r="E391" s="200"/>
      <c r="F391" s="101" t="s">
        <v>23</v>
      </c>
      <c r="G391" s="26"/>
      <c r="H391" s="173" t="s">
        <v>69</v>
      </c>
      <c r="I391" s="4">
        <f>LEN(G391)</f>
        <v>0</v>
      </c>
      <c r="J391" s="27" t="s">
        <v>161</v>
      </c>
      <c r="K391" s="27"/>
      <c r="L391" s="27" t="s">
        <v>9</v>
      </c>
      <c r="M391" s="27"/>
      <c r="N391" s="27" t="s">
        <v>16</v>
      </c>
      <c r="O391" s="27"/>
      <c r="P391" s="27" t="s">
        <v>50</v>
      </c>
      <c r="Q391" s="27"/>
      <c r="R391" s="202">
        <f ca="1">OFFSET(Intermedio!$N$1,ROWS(Intermedio!$N$1:$N385)/4+1,)</f>
      </c>
    </row>
    <row r="392" spans="1:18" ht="15" thickBot="1">
      <c r="A392" s="16"/>
      <c r="B392" s="166"/>
      <c r="C392" s="8" t="s">
        <v>5</v>
      </c>
      <c r="D392" s="199"/>
      <c r="E392" s="201"/>
      <c r="F392" s="101" t="s">
        <v>24</v>
      </c>
      <c r="G392" s="19"/>
      <c r="H392" s="173" t="s">
        <v>69</v>
      </c>
      <c r="I392" s="100">
        <f>LEN(G392)</f>
        <v>0</v>
      </c>
      <c r="J392" s="32">
        <f>SUM(I391:I392)</f>
        <v>0</v>
      </c>
      <c r="K392" s="6" t="s">
        <v>10</v>
      </c>
      <c r="L392" s="174">
        <f>IF((B393*Config!$G$7)/Config!$C$7&gt;Config!$C$9+(Config!$C$9*Config!$C$11),Config!$C$9+(Config!$C$9*Config!$C$11),(B393*Config!$G$7)/Config!$C$7)</f>
        <v>0</v>
      </c>
      <c r="M392" s="31"/>
      <c r="N392" s="165">
        <f>IF(OR(L392=0,J392=0),"",IF((B393*Config!$G$7)/Config!$C$7&lt;Config!$C$9+(Config!$C$9*Config!$C$11),((J392-L392)*100/L392)/100,((J392-Config!$C$9)*100/Config!$C$9)/100))</f>
      </c>
      <c r="O392" s="31"/>
      <c r="P392" s="164">
        <f>IF((L392*B393)=0,"",(J392*B393*Config!$C$4)/(B393*Config!$C$4*B393))</f>
      </c>
      <c r="Q392" s="7"/>
      <c r="R392" s="202">
        <f ca="1">OFFSET(Intermedio!$N$1,ROWS(Intermedio!$N$1:$N385)/4+1,)</f>
      </c>
    </row>
    <row r="393" spans="1:18" ht="13.5" thickBot="1">
      <c r="A393" s="3"/>
      <c r="B393" s="10">
        <f>(B392-B391)/Config!$C$5</f>
        <v>0</v>
      </c>
      <c r="C393" s="9" t="s">
        <v>6</v>
      </c>
      <c r="D393" s="4"/>
      <c r="E393" s="2"/>
      <c r="F393" s="5"/>
      <c r="G393" s="36"/>
      <c r="H393" s="36"/>
      <c r="I393" s="36"/>
      <c r="J393" s="36"/>
      <c r="K393" s="36"/>
      <c r="L393" s="36"/>
      <c r="M393" s="36"/>
      <c r="N393" s="36"/>
      <c r="O393" s="36"/>
      <c r="P393" s="143" t="s">
        <v>52</v>
      </c>
      <c r="Q393" s="36"/>
      <c r="R393" s="178">
        <f ca="1">OFFSET(Intermedio!$O$1,ROWS(Intermedio!$O$1:$O385)/4+1,)</f>
      </c>
    </row>
    <row r="394" spans="1:18" ht="13.5" thickBot="1">
      <c r="A394" s="30" t="s">
        <v>158</v>
      </c>
      <c r="B394" s="11"/>
      <c r="C394" s="12"/>
      <c r="D394" s="13"/>
      <c r="E394" s="14"/>
      <c r="F394" s="15"/>
      <c r="G394" s="35"/>
      <c r="H394" s="35"/>
      <c r="I394" s="35"/>
      <c r="J394" s="35"/>
      <c r="K394" s="35"/>
      <c r="L394" s="35"/>
      <c r="M394" s="35"/>
      <c r="N394" s="35"/>
      <c r="O394" s="35"/>
      <c r="P394" s="35"/>
      <c r="Q394" s="35"/>
      <c r="R394" s="35"/>
    </row>
    <row r="395" spans="1:18" ht="14.25" thickBot="1">
      <c r="A395" s="34"/>
      <c r="B395" s="166"/>
      <c r="C395" s="8" t="s">
        <v>4</v>
      </c>
      <c r="D395" s="199">
        <f>LEN(E395)</f>
        <v>0</v>
      </c>
      <c r="E395" s="200"/>
      <c r="F395" s="101" t="s">
        <v>23</v>
      </c>
      <c r="G395" s="26"/>
      <c r="H395" s="173" t="s">
        <v>69</v>
      </c>
      <c r="I395" s="4">
        <f>LEN(G395)</f>
        <v>0</v>
      </c>
      <c r="J395" s="27" t="s">
        <v>161</v>
      </c>
      <c r="K395" s="27"/>
      <c r="L395" s="27" t="s">
        <v>9</v>
      </c>
      <c r="M395" s="27"/>
      <c r="N395" s="27" t="s">
        <v>16</v>
      </c>
      <c r="O395" s="27"/>
      <c r="P395" s="27" t="s">
        <v>50</v>
      </c>
      <c r="Q395" s="27"/>
      <c r="R395" s="202">
        <f ca="1">OFFSET(Intermedio!$N$1,ROWS(Intermedio!$N$1:$N389)/4+1,)</f>
      </c>
    </row>
    <row r="396" spans="1:18" ht="15" thickBot="1">
      <c r="A396" s="16"/>
      <c r="B396" s="166"/>
      <c r="C396" s="8" t="s">
        <v>5</v>
      </c>
      <c r="D396" s="199"/>
      <c r="E396" s="201"/>
      <c r="F396" s="101" t="s">
        <v>24</v>
      </c>
      <c r="G396" s="19"/>
      <c r="H396" s="173" t="s">
        <v>69</v>
      </c>
      <c r="I396" s="100">
        <f>LEN(G396)</f>
        <v>0</v>
      </c>
      <c r="J396" s="32">
        <f>SUM(I395:I396)</f>
        <v>0</v>
      </c>
      <c r="K396" s="6" t="s">
        <v>10</v>
      </c>
      <c r="L396" s="174">
        <f>IF((B397*Config!$G$7)/Config!$C$7&gt;Config!$C$9+(Config!$C$9*Config!$C$11),Config!$C$9+(Config!$C$9*Config!$C$11),(B397*Config!$G$7)/Config!$C$7)</f>
        <v>0</v>
      </c>
      <c r="M396" s="31"/>
      <c r="N396" s="165">
        <f>IF(OR(L396=0,J396=0),"",IF((B397*Config!$G$7)/Config!$C$7&lt;Config!$C$9+(Config!$C$9*Config!$C$11),((J396-L396)*100/L396)/100,((J396-Config!$C$9)*100/Config!$C$9)/100))</f>
      </c>
      <c r="O396" s="31"/>
      <c r="P396" s="164">
        <f>IF((L396*B397)=0,"",(J396*B397*Config!$C$4)/(B397*Config!$C$4*B397))</f>
      </c>
      <c r="Q396" s="7"/>
      <c r="R396" s="202">
        <f ca="1">OFFSET(Intermedio!$N$1,ROWS(Intermedio!$N$1:$N389)/4+1,)</f>
      </c>
    </row>
    <row r="397" spans="1:18" ht="13.5" thickBot="1">
      <c r="A397" s="3"/>
      <c r="B397" s="10">
        <f>(B396-B395)/Config!$C$5</f>
        <v>0</v>
      </c>
      <c r="C397" s="9" t="s">
        <v>6</v>
      </c>
      <c r="D397" s="4"/>
      <c r="E397" s="2"/>
      <c r="F397" s="5"/>
      <c r="G397" s="36"/>
      <c r="H397" s="36"/>
      <c r="I397" s="36"/>
      <c r="J397" s="36"/>
      <c r="K397" s="36"/>
      <c r="L397" s="36"/>
      <c r="M397" s="36"/>
      <c r="N397" s="36"/>
      <c r="O397" s="36"/>
      <c r="P397" s="143" t="s">
        <v>52</v>
      </c>
      <c r="Q397" s="36"/>
      <c r="R397" s="178">
        <f ca="1">OFFSET(Intermedio!$O$1,ROWS(Intermedio!$O$1:$O389)/4+1,)</f>
      </c>
    </row>
    <row r="398" spans="1:18" ht="13.5" thickBot="1">
      <c r="A398" s="30" t="s">
        <v>159</v>
      </c>
      <c r="B398" s="11"/>
      <c r="C398" s="12"/>
      <c r="D398" s="13"/>
      <c r="E398" s="14"/>
      <c r="F398" s="15"/>
      <c r="G398" s="35"/>
      <c r="H398" s="35"/>
      <c r="I398" s="35"/>
      <c r="J398" s="35"/>
      <c r="K398" s="35"/>
      <c r="L398" s="35"/>
      <c r="M398" s="35"/>
      <c r="N398" s="35"/>
      <c r="O398" s="35"/>
      <c r="P398" s="35"/>
      <c r="Q398" s="35"/>
      <c r="R398" s="35"/>
    </row>
    <row r="399" spans="1:18" ht="14.25" thickBot="1">
      <c r="A399" s="34"/>
      <c r="B399" s="166"/>
      <c r="C399" s="8" t="s">
        <v>4</v>
      </c>
      <c r="D399" s="199">
        <f>LEN(E399)</f>
        <v>0</v>
      </c>
      <c r="E399" s="200"/>
      <c r="F399" s="101" t="s">
        <v>23</v>
      </c>
      <c r="G399" s="26"/>
      <c r="H399" s="173" t="s">
        <v>69</v>
      </c>
      <c r="I399" s="4">
        <f>LEN(G399)</f>
        <v>0</v>
      </c>
      <c r="J399" s="27" t="s">
        <v>161</v>
      </c>
      <c r="K399" s="27"/>
      <c r="L399" s="27" t="s">
        <v>9</v>
      </c>
      <c r="M399" s="27"/>
      <c r="N399" s="27" t="s">
        <v>16</v>
      </c>
      <c r="O399" s="27"/>
      <c r="P399" s="27" t="s">
        <v>50</v>
      </c>
      <c r="Q399" s="27"/>
      <c r="R399" s="202">
        <f ca="1">OFFSET(Intermedio!$N$1,ROWS(Intermedio!$N$1:$N393)/4+1,)</f>
      </c>
    </row>
    <row r="400" spans="1:18" ht="15" thickBot="1">
      <c r="A400" s="16"/>
      <c r="B400" s="166"/>
      <c r="C400" s="8" t="s">
        <v>5</v>
      </c>
      <c r="D400" s="199"/>
      <c r="E400" s="201"/>
      <c r="F400" s="101" t="s">
        <v>24</v>
      </c>
      <c r="G400" s="19"/>
      <c r="H400" s="173" t="s">
        <v>69</v>
      </c>
      <c r="I400" s="100">
        <f>LEN(G400)</f>
        <v>0</v>
      </c>
      <c r="J400" s="32">
        <f>SUM(I399:I400)</f>
        <v>0</v>
      </c>
      <c r="K400" s="6" t="s">
        <v>10</v>
      </c>
      <c r="L400" s="174">
        <f>IF((B401*Config!$G$7)/Config!$C$7&gt;Config!$C$9+(Config!$C$9*Config!$C$11),Config!$C$9+(Config!$C$9*Config!$C$11),(B401*Config!$G$7)/Config!$C$7)</f>
        <v>0</v>
      </c>
      <c r="M400" s="31"/>
      <c r="N400" s="165">
        <f>IF(OR(L400=0,J400=0),"",IF((B401*Config!$G$7)/Config!$C$7&lt;Config!$C$9+(Config!$C$9*Config!$C$11),((J400-L400)*100/L400)/100,((J400-Config!$C$9)*100/Config!$C$9)/100))</f>
      </c>
      <c r="O400" s="31"/>
      <c r="P400" s="164">
        <f>IF((L400*B401)=0,"",(J400*B401*Config!$C$4)/(B401*Config!$C$4*B401))</f>
      </c>
      <c r="Q400" s="7"/>
      <c r="R400" s="202">
        <f ca="1">OFFSET(Intermedio!$N$1,ROWS(Intermedio!$N$1:$N393)/4+1,)</f>
      </c>
    </row>
    <row r="401" spans="1:18" ht="13.5" thickBot="1">
      <c r="A401" s="3"/>
      <c r="B401" s="10">
        <f>(B400-B399)/Config!$C$5</f>
        <v>0</v>
      </c>
      <c r="C401" s="9" t="s">
        <v>6</v>
      </c>
      <c r="D401" s="4"/>
      <c r="E401" s="2"/>
      <c r="F401" s="5"/>
      <c r="G401" s="36"/>
      <c r="H401" s="36"/>
      <c r="I401" s="36"/>
      <c r="J401" s="36"/>
      <c r="K401" s="36"/>
      <c r="L401" s="36"/>
      <c r="M401" s="36"/>
      <c r="N401" s="36"/>
      <c r="O401" s="36"/>
      <c r="P401" s="143" t="s">
        <v>52</v>
      </c>
      <c r="Q401" s="36"/>
      <c r="R401" s="178">
        <f ca="1">OFFSET(Intermedio!$O$1,ROWS(Intermedio!$O$1:$O393)/4+1,)</f>
      </c>
    </row>
    <row r="402" spans="1:18" ht="13.5" thickBot="1">
      <c r="A402" s="30" t="s">
        <v>160</v>
      </c>
      <c r="B402" s="11"/>
      <c r="C402" s="12"/>
      <c r="D402" s="13"/>
      <c r="E402" s="14"/>
      <c r="F402" s="15"/>
      <c r="G402" s="35"/>
      <c r="H402" s="35"/>
      <c r="I402" s="35"/>
      <c r="J402" s="35"/>
      <c r="K402" s="35"/>
      <c r="L402" s="35"/>
      <c r="M402" s="35"/>
      <c r="N402" s="35"/>
      <c r="O402" s="35"/>
      <c r="P402" s="35"/>
      <c r="Q402" s="35"/>
      <c r="R402" s="35"/>
    </row>
    <row r="403" spans="1:18" ht="14.25" thickBot="1">
      <c r="A403" s="34"/>
      <c r="B403" s="166"/>
      <c r="C403" s="8" t="s">
        <v>4</v>
      </c>
      <c r="D403" s="199">
        <f>LEN(E403)</f>
        <v>0</v>
      </c>
      <c r="E403" s="200"/>
      <c r="F403" s="101" t="s">
        <v>23</v>
      </c>
      <c r="G403" s="26"/>
      <c r="H403" s="173" t="s">
        <v>69</v>
      </c>
      <c r="I403" s="4">
        <f>LEN(G403)</f>
        <v>0</v>
      </c>
      <c r="J403" s="27" t="s">
        <v>161</v>
      </c>
      <c r="K403" s="27"/>
      <c r="L403" s="27" t="s">
        <v>9</v>
      </c>
      <c r="M403" s="27"/>
      <c r="N403" s="27" t="s">
        <v>16</v>
      </c>
      <c r="O403" s="27"/>
      <c r="P403" s="27" t="s">
        <v>50</v>
      </c>
      <c r="Q403" s="27"/>
      <c r="R403" s="202">
        <f ca="1">OFFSET(Intermedio!$N$1,ROWS(Intermedio!$N$1:$N397)/4+1,)</f>
      </c>
    </row>
    <row r="404" spans="1:18" ht="15" thickBot="1">
      <c r="A404" s="16"/>
      <c r="B404" s="166"/>
      <c r="C404" s="8" t="s">
        <v>5</v>
      </c>
      <c r="D404" s="199"/>
      <c r="E404" s="201"/>
      <c r="F404" s="101" t="s">
        <v>24</v>
      </c>
      <c r="G404" s="19"/>
      <c r="H404" s="173" t="s">
        <v>69</v>
      </c>
      <c r="I404" s="100">
        <f>LEN(G404)</f>
        <v>0</v>
      </c>
      <c r="J404" s="32">
        <f>SUM(I403:I404)</f>
        <v>0</v>
      </c>
      <c r="K404" s="6" t="s">
        <v>10</v>
      </c>
      <c r="L404" s="174">
        <f>IF((B405*Config!$G$7)/Config!$C$7&gt;Config!$C$9+(Config!$C$9*Config!$C$11),Config!$C$9+(Config!$C$9*Config!$C$11),(B405*Config!$G$7)/Config!$C$7)</f>
        <v>0</v>
      </c>
      <c r="M404" s="31"/>
      <c r="N404" s="165">
        <f>IF(OR(L404=0,J404=0),"",IF((B405*Config!$G$7)/Config!$C$7&lt;Config!$C$9+(Config!$C$9*Config!$C$11),((J404-L404)*100/L404)/100,((J404-Config!$C$9)*100/Config!$C$9)/100))</f>
      </c>
      <c r="O404" s="31"/>
      <c r="P404" s="164">
        <f>IF((L404*B405)=0,"",(J404*B405*Config!$C$4)/(B405*Config!$C$4*B405))</f>
      </c>
      <c r="Q404" s="7"/>
      <c r="R404" s="202">
        <f ca="1">OFFSET(Intermedio!$N$1,ROWS(Intermedio!$N$1:$N397)/4+1,)</f>
      </c>
    </row>
    <row r="405" spans="1:18" ht="12.75">
      <c r="A405" s="3"/>
      <c r="B405" s="10">
        <f>(B404-B403)/Config!$C$5</f>
        <v>0</v>
      </c>
      <c r="C405" s="9" t="s">
        <v>6</v>
      </c>
      <c r="D405" s="4"/>
      <c r="E405" s="2"/>
      <c r="F405" s="5"/>
      <c r="G405" s="36"/>
      <c r="H405" s="36"/>
      <c r="I405" s="36"/>
      <c r="J405" s="36"/>
      <c r="K405" s="36"/>
      <c r="L405" s="36"/>
      <c r="M405" s="36"/>
      <c r="N405" s="36"/>
      <c r="O405" s="36"/>
      <c r="P405" s="143" t="s">
        <v>52</v>
      </c>
      <c r="Q405" s="36"/>
      <c r="R405" s="178">
        <f ca="1">OFFSET(Intermedio!$O$1,ROWS(Intermedio!$O$1:$O397)/4+1,)</f>
      </c>
    </row>
  </sheetData>
  <sheetProtection selectLockedCells="1"/>
  <mergeCells count="304">
    <mergeCell ref="D19:D20"/>
    <mergeCell ref="E19:E20"/>
    <mergeCell ref="R19:R20"/>
    <mergeCell ref="D31:D32"/>
    <mergeCell ref="E31:E32"/>
    <mergeCell ref="R31:R32"/>
    <mergeCell ref="R27:R28"/>
    <mergeCell ref="D27:D28"/>
    <mergeCell ref="R23:R24"/>
    <mergeCell ref="E23:E24"/>
    <mergeCell ref="D59:D60"/>
    <mergeCell ref="D35:D36"/>
    <mergeCell ref="D51:D52"/>
    <mergeCell ref="E35:E36"/>
    <mergeCell ref="E71:E72"/>
    <mergeCell ref="D39:D40"/>
    <mergeCell ref="E51:E52"/>
    <mergeCell ref="D47:D48"/>
    <mergeCell ref="E47:E48"/>
    <mergeCell ref="D43:D44"/>
    <mergeCell ref="R83:R84"/>
    <mergeCell ref="R55:R56"/>
    <mergeCell ref="D55:D56"/>
    <mergeCell ref="D63:D64"/>
    <mergeCell ref="E63:E64"/>
    <mergeCell ref="D67:D68"/>
    <mergeCell ref="E67:E68"/>
    <mergeCell ref="D71:D72"/>
    <mergeCell ref="D75:D76"/>
    <mergeCell ref="E55:E56"/>
    <mergeCell ref="E27:E28"/>
    <mergeCell ref="R47:R48"/>
    <mergeCell ref="R75:R76"/>
    <mergeCell ref="R35:R36"/>
    <mergeCell ref="R51:R52"/>
    <mergeCell ref="R67:R68"/>
    <mergeCell ref="E39:E40"/>
    <mergeCell ref="R43:R44"/>
    <mergeCell ref="E43:E44"/>
    <mergeCell ref="R39:R40"/>
    <mergeCell ref="R3:R4"/>
    <mergeCell ref="R71:R72"/>
    <mergeCell ref="R63:R64"/>
    <mergeCell ref="R59:R60"/>
    <mergeCell ref="E99:E100"/>
    <mergeCell ref="R99:R100"/>
    <mergeCell ref="E75:E76"/>
    <mergeCell ref="E87:E88"/>
    <mergeCell ref="E79:E80"/>
    <mergeCell ref="E59:E60"/>
    <mergeCell ref="B5:C5"/>
    <mergeCell ref="I5:L5"/>
    <mergeCell ref="N5:P5"/>
    <mergeCell ref="D91:D92"/>
    <mergeCell ref="E91:E92"/>
    <mergeCell ref="R91:R92"/>
    <mergeCell ref="R79:R80"/>
    <mergeCell ref="D23:D24"/>
    <mergeCell ref="R87:R88"/>
    <mergeCell ref="D87:D88"/>
    <mergeCell ref="D79:D80"/>
    <mergeCell ref="D103:D104"/>
    <mergeCell ref="E103:E104"/>
    <mergeCell ref="R103:R104"/>
    <mergeCell ref="D95:D96"/>
    <mergeCell ref="E95:E96"/>
    <mergeCell ref="R95:R96"/>
    <mergeCell ref="D99:D100"/>
    <mergeCell ref="D83:D84"/>
    <mergeCell ref="E83:E84"/>
    <mergeCell ref="D107:D108"/>
    <mergeCell ref="E107:E108"/>
    <mergeCell ref="R107:R108"/>
    <mergeCell ref="D111:D112"/>
    <mergeCell ref="E111:E112"/>
    <mergeCell ref="R111:R112"/>
    <mergeCell ref="D115:D116"/>
    <mergeCell ref="E115:E116"/>
    <mergeCell ref="R115:R116"/>
    <mergeCell ref="D127:D128"/>
    <mergeCell ref="E127:E128"/>
    <mergeCell ref="R127:R128"/>
    <mergeCell ref="D119:D120"/>
    <mergeCell ref="E119:E120"/>
    <mergeCell ref="R119:R120"/>
    <mergeCell ref="D123:D124"/>
    <mergeCell ref="E123:E124"/>
    <mergeCell ref="R123:R124"/>
    <mergeCell ref="D131:D132"/>
    <mergeCell ref="E131:E132"/>
    <mergeCell ref="R131:R132"/>
    <mergeCell ref="D135:D136"/>
    <mergeCell ref="E135:E136"/>
    <mergeCell ref="R135:R136"/>
    <mergeCell ref="D139:D140"/>
    <mergeCell ref="E139:E140"/>
    <mergeCell ref="R139:R140"/>
    <mergeCell ref="D143:D144"/>
    <mergeCell ref="E143:E144"/>
    <mergeCell ref="R143:R144"/>
    <mergeCell ref="D147:D148"/>
    <mergeCell ref="E147:E148"/>
    <mergeCell ref="R147:R148"/>
    <mergeCell ref="D151:D152"/>
    <mergeCell ref="E151:E152"/>
    <mergeCell ref="R151:R152"/>
    <mergeCell ref="D155:D156"/>
    <mergeCell ref="E155:E156"/>
    <mergeCell ref="R155:R156"/>
    <mergeCell ref="D159:D160"/>
    <mergeCell ref="E159:E160"/>
    <mergeCell ref="R159:R160"/>
    <mergeCell ref="D163:D164"/>
    <mergeCell ref="E163:E164"/>
    <mergeCell ref="R163:R164"/>
    <mergeCell ref="D167:D168"/>
    <mergeCell ref="E167:E168"/>
    <mergeCell ref="R167:R168"/>
    <mergeCell ref="D171:D172"/>
    <mergeCell ref="E171:E172"/>
    <mergeCell ref="R171:R172"/>
    <mergeCell ref="D175:D176"/>
    <mergeCell ref="E175:E176"/>
    <mergeCell ref="R175:R176"/>
    <mergeCell ref="D179:D180"/>
    <mergeCell ref="E179:E180"/>
    <mergeCell ref="R179:R180"/>
    <mergeCell ref="D183:D184"/>
    <mergeCell ref="E183:E184"/>
    <mergeCell ref="R183:R184"/>
    <mergeCell ref="D187:D188"/>
    <mergeCell ref="E187:E188"/>
    <mergeCell ref="R187:R188"/>
    <mergeCell ref="D191:D192"/>
    <mergeCell ref="E191:E192"/>
    <mergeCell ref="R191:R192"/>
    <mergeCell ref="D195:D196"/>
    <mergeCell ref="E195:E196"/>
    <mergeCell ref="R195:R196"/>
    <mergeCell ref="D199:D200"/>
    <mergeCell ref="E199:E200"/>
    <mergeCell ref="R199:R200"/>
    <mergeCell ref="D203:D204"/>
    <mergeCell ref="E203:E204"/>
    <mergeCell ref="R203:R204"/>
    <mergeCell ref="D207:D208"/>
    <mergeCell ref="E207:E208"/>
    <mergeCell ref="R207:R208"/>
    <mergeCell ref="D211:D212"/>
    <mergeCell ref="E211:E212"/>
    <mergeCell ref="R211:R212"/>
    <mergeCell ref="D215:D216"/>
    <mergeCell ref="E215:E216"/>
    <mergeCell ref="R215:R216"/>
    <mergeCell ref="D219:D220"/>
    <mergeCell ref="E219:E220"/>
    <mergeCell ref="R219:R220"/>
    <mergeCell ref="D223:D224"/>
    <mergeCell ref="E223:E224"/>
    <mergeCell ref="R223:R224"/>
    <mergeCell ref="D227:D228"/>
    <mergeCell ref="E227:E228"/>
    <mergeCell ref="R227:R228"/>
    <mergeCell ref="D231:D232"/>
    <mergeCell ref="E231:E232"/>
    <mergeCell ref="R231:R232"/>
    <mergeCell ref="D235:D236"/>
    <mergeCell ref="E235:E236"/>
    <mergeCell ref="R235:R236"/>
    <mergeCell ref="D239:D240"/>
    <mergeCell ref="E239:E240"/>
    <mergeCell ref="R239:R240"/>
    <mergeCell ref="D243:D244"/>
    <mergeCell ref="E243:E244"/>
    <mergeCell ref="R243:R244"/>
    <mergeCell ref="D247:D248"/>
    <mergeCell ref="E247:E248"/>
    <mergeCell ref="R247:R248"/>
    <mergeCell ref="D251:D252"/>
    <mergeCell ref="E251:E252"/>
    <mergeCell ref="R251:R252"/>
    <mergeCell ref="D259:D260"/>
    <mergeCell ref="E259:E260"/>
    <mergeCell ref="R259:R260"/>
    <mergeCell ref="D255:D256"/>
    <mergeCell ref="E255:E256"/>
    <mergeCell ref="R255:R256"/>
    <mergeCell ref="D263:D264"/>
    <mergeCell ref="E263:E264"/>
    <mergeCell ref="R263:R264"/>
    <mergeCell ref="D267:D268"/>
    <mergeCell ref="E267:E268"/>
    <mergeCell ref="R267:R268"/>
    <mergeCell ref="D271:D272"/>
    <mergeCell ref="E271:E272"/>
    <mergeCell ref="R271:R272"/>
    <mergeCell ref="D275:D276"/>
    <mergeCell ref="E275:E276"/>
    <mergeCell ref="R275:R276"/>
    <mergeCell ref="D279:D280"/>
    <mergeCell ref="E279:E280"/>
    <mergeCell ref="R279:R280"/>
    <mergeCell ref="D283:D284"/>
    <mergeCell ref="E283:E284"/>
    <mergeCell ref="R283:R284"/>
    <mergeCell ref="D287:D288"/>
    <mergeCell ref="E287:E288"/>
    <mergeCell ref="R287:R288"/>
    <mergeCell ref="D291:D292"/>
    <mergeCell ref="E291:E292"/>
    <mergeCell ref="R291:R292"/>
    <mergeCell ref="D295:D296"/>
    <mergeCell ref="E295:E296"/>
    <mergeCell ref="R295:R296"/>
    <mergeCell ref="D299:D300"/>
    <mergeCell ref="E299:E300"/>
    <mergeCell ref="R299:R300"/>
    <mergeCell ref="D311:D312"/>
    <mergeCell ref="E311:E312"/>
    <mergeCell ref="R311:R312"/>
    <mergeCell ref="D303:D304"/>
    <mergeCell ref="E303:E304"/>
    <mergeCell ref="R303:R304"/>
    <mergeCell ref="D307:D308"/>
    <mergeCell ref="E307:E308"/>
    <mergeCell ref="R307:R308"/>
    <mergeCell ref="D315:D316"/>
    <mergeCell ref="E315:E316"/>
    <mergeCell ref="R315:R316"/>
    <mergeCell ref="D319:D320"/>
    <mergeCell ref="E319:E320"/>
    <mergeCell ref="R319:R320"/>
    <mergeCell ref="D323:D324"/>
    <mergeCell ref="E323:E324"/>
    <mergeCell ref="R323:R324"/>
    <mergeCell ref="D327:D328"/>
    <mergeCell ref="E327:E328"/>
    <mergeCell ref="R327:R328"/>
    <mergeCell ref="D331:D332"/>
    <mergeCell ref="E331:E332"/>
    <mergeCell ref="R331:R332"/>
    <mergeCell ref="D335:D336"/>
    <mergeCell ref="E335:E336"/>
    <mergeCell ref="R335:R336"/>
    <mergeCell ref="D339:D340"/>
    <mergeCell ref="E339:E340"/>
    <mergeCell ref="R339:R340"/>
    <mergeCell ref="D343:D344"/>
    <mergeCell ref="E343:E344"/>
    <mergeCell ref="R343:R344"/>
    <mergeCell ref="D347:D348"/>
    <mergeCell ref="E347:E348"/>
    <mergeCell ref="R347:R348"/>
    <mergeCell ref="D351:D352"/>
    <mergeCell ref="E351:E352"/>
    <mergeCell ref="R351:R352"/>
    <mergeCell ref="D355:D356"/>
    <mergeCell ref="E355:E356"/>
    <mergeCell ref="R355:R356"/>
    <mergeCell ref="D359:D360"/>
    <mergeCell ref="E359:E360"/>
    <mergeCell ref="R359:R360"/>
    <mergeCell ref="D363:D364"/>
    <mergeCell ref="E363:E364"/>
    <mergeCell ref="R363:R364"/>
    <mergeCell ref="D367:D368"/>
    <mergeCell ref="E367:E368"/>
    <mergeCell ref="R367:R368"/>
    <mergeCell ref="D371:D372"/>
    <mergeCell ref="E371:E372"/>
    <mergeCell ref="R371:R372"/>
    <mergeCell ref="D375:D376"/>
    <mergeCell ref="E375:E376"/>
    <mergeCell ref="R375:R376"/>
    <mergeCell ref="E391:E392"/>
    <mergeCell ref="R391:R392"/>
    <mergeCell ref="D387:D388"/>
    <mergeCell ref="E387:E388"/>
    <mergeCell ref="R387:R388"/>
    <mergeCell ref="R379:R380"/>
    <mergeCell ref="D379:D380"/>
    <mergeCell ref="E379:E380"/>
    <mergeCell ref="D395:D396"/>
    <mergeCell ref="E395:E396"/>
    <mergeCell ref="R395:R396"/>
    <mergeCell ref="D399:D400"/>
    <mergeCell ref="E399:E400"/>
    <mergeCell ref="R399:R400"/>
    <mergeCell ref="D7:D8"/>
    <mergeCell ref="E7:E8"/>
    <mergeCell ref="R7:R8"/>
    <mergeCell ref="D403:D404"/>
    <mergeCell ref="E403:E404"/>
    <mergeCell ref="R403:R404"/>
    <mergeCell ref="D383:D384"/>
    <mergeCell ref="E383:E384"/>
    <mergeCell ref="R383:R384"/>
    <mergeCell ref="D391:D392"/>
    <mergeCell ref="D15:D16"/>
    <mergeCell ref="E15:E16"/>
    <mergeCell ref="R15:R16"/>
    <mergeCell ref="D11:D12"/>
    <mergeCell ref="E11:E12"/>
    <mergeCell ref="R11:R12"/>
  </mergeCells>
  <conditionalFormatting sqref="H19:H20 H23:H24 H27:H28 H31:H32 H39:H40 H43:H44 H47:H48 H51:H52 H55:H56 H59:H60 H63:H64 H67:H68 H71:H72 H75:H76 H79:H80 H83:H84 H87:H88 H91:H92 H95:H96 H99:H100 H103:H104 H107:H108 H111:H112 H115:H116 H119:H120 H123:H124 H127:H128 H131:H132 H135:H136 H139:H140 H143:H144 H147:H148 H151:H152 H155:H156 H159:H160 H163:H164 H167:H168 H171:H172 H175:H176 H179:H180 H183:H184 H187:H188 H191:H192 H195:H196 H199:H200 H203:H204 H207:H208 H211:H212 H215:H216 H219:H220 H223:H224 H227:H228 H231:H232 H235:H236 H239:H240 H243:H244 H247:H248 H251:H252 H255:H256 H259:H260 H263:H264 H267:H268 H271:H272 H275:H276 H279:H280 H283:H284 H287:H288 H291:H292 H295:H296 H299:H300 H303:H304 H307:H308 H311:H312 H315:H316 H319:H320 H323:H324 H327:H328 H331:H332 H335:H336 H339:H340 H343:H344 H347:H348 H351:H352 H355:H356 H359:H360 H363:H364 H367:H368 H371:H372 H375:H376 H379:H380 H383:H384 H387:H388 H391:H392 H395:H396 H399:H400 H403:H404">
    <cfRule type="cellIs" priority="181" dxfId="45" operator="equal" stopIfTrue="1">
      <formula>"Sí"</formula>
    </cfRule>
  </conditionalFormatting>
  <conditionalFormatting sqref="P20 P24 P28 P32 P40 P44 P48 P52 P56 P60 P64 P68 P72 P76 P80 P84 P88 P92 P96 P100 P104 P108 P112 P116 P120 P124 P128 P132 P136 P140 P144 P148 P152 P156 P160 P164 P168 P172 P176 P180 P184 P188 P192 P196 P200 P204 P208 P212 P216 P220 P224 P228 P232 P236 P240 P244 P248 P252 P256 P260 P264 P268 P272 P276 P280 P284 P288 P292 P296 P300 P304 P308 P312 P316 P320 P324 P328 P332 P336 P340 P344 P348 P352 P356 P360 P364 P368 P372 P376 P380 P384 P388 P392 P396 P400 P404">
    <cfRule type="expression" priority="180" dxfId="2" stopIfTrue="1">
      <formula>P20=""</formula>
    </cfRule>
  </conditionalFormatting>
  <conditionalFormatting sqref="G19 G23 G27 G31 G39 G43 G47 G51 G55 G59 G63 G67 G71 G75 G79 G83 G87 G91 G95 G99 G103 G107 G111 G115 G119 G123 G127 G131 G135 G139 G143 G147 G151 G155 G159 G163 G167 G171 G175 G179 G183 G187 G191 G195 G199 G203 G207 G211 G215 G219 G223 G227 G231 G235 G239 G243 G247 G251 G255 G259 G263 G267 G271 G275 G279 G283 G287 G291 G295 G299 G303 G307 G311 G315 G319 G323 G327 G331 G335 G339 G343 G347 G351 G355 G359 G363 G367 G371 G375 G379 G383 G387 G391 G395 G399 G403">
    <cfRule type="expression" priority="179" dxfId="15" stopIfTrue="1">
      <formula>H19="Sí"</formula>
    </cfRule>
  </conditionalFormatting>
  <conditionalFormatting sqref="G20 G24 G28 G32 G40 G44 G48 G52 G56 G60 G64 G68 G72 G76 G80 G84 G88 G92 G96 G100 G104 G108 G112 G116 G120 G124 G128 G132 G136 G140 G144 G148 G152 G156 G160 G164 G168 G172 G176 G180 G184 G188 G192 G196 G200 G204 G208 G212 G216 G220 G224 G228 G232 G236 G240 G244 G248 G252 G256 G260 G264 G268 G272 G276 G280 G284 G288 G292 G296 G300 G304 G308 G312 G316 G320 G324 G328 G332 G336 G340 G344 G348 G352 G356 G360 G364 G368 G372 G376 G380 G384 G388 G392 G396 G400 G404">
    <cfRule type="expression" priority="178" dxfId="15" stopIfTrue="1">
      <formula>H20="Sí"</formula>
    </cfRule>
  </conditionalFormatting>
  <conditionalFormatting sqref="N20 N24 N28 N32 N40 N44 N48 N52 N56 N60 N64 N68 N72 N76 N80 N84 N88 N92 N96 N100 N104 N108 N112 N116 N120 N124 N128 N132 N136 N140 N144 N148 N152 N156 N160 N164 N168 N172 N176 N180 N184 N188 N192 N196 N200 N204 N208 N212 N216 N220 N224 N228 N232 N236 N240 N244 N248 N252 N256 N260 N264 N268 N272 N276 N280 N284 N288 N292 N296 N300 N304 N308 N312 N316 N320 N324 N328 N332 N336 N340 N344 N348 N352 N356 N360 N364 N368 N372 N376 N380 N384 N388 N392 N396 N400 N404">
    <cfRule type="expression" priority="177" dxfId="2" stopIfTrue="1">
      <formula>N20=""</formula>
    </cfRule>
  </conditionalFormatting>
  <conditionalFormatting sqref="R3:R4">
    <cfRule type="cellIs" priority="101" dxfId="39" operator="equal" stopIfTrue="1">
      <formula>"No se ha cargado ningún archivo de cambios de plano"</formula>
    </cfRule>
  </conditionalFormatting>
  <conditionalFormatting sqref="R9 R13 R17 R21 R25 R29 R33 R37 R41 R45 R49 R53 R57 R61 R65 R69 R73 R77 R81 R85 R89 R93 R97 R101 R105 R109 R113 R117 R121 R125 R129 R133 R137 R141 R145 R149 R153 R157 R161 R165 R169 R173 R177 R181 R185 R189 R193 R197 R201 R205 R209 R213 R217 R221 R225 R229 R233 R237 R241 R245 R249 R253 R257 R261 R265 R269 R273 R277 R281 R285 R289 R293 R297 R301 R305 R309 R313 R317 R321 R325 R329 R333 R337 R341 R345 R349 R353 R357 R361 R365 R369 R373 R377 R381 R385 R389 R393 R397 R401 R405">
    <cfRule type="containsText" priority="73" dxfId="0" operator="containsText" text=") (">
      <formula>NOT(ISERROR(SEARCH(") (",R9)))</formula>
    </cfRule>
  </conditionalFormatting>
  <conditionalFormatting sqref="R9 R13 R17 R21 R25 R29 R33 R37 R41 R45 R49 R53 R57 R61 R65 R69 R73 R77 R81 R85 R89 R93 R97 R101 R105 R109 R113 R117 R121 R125 R129 R133 R137 R141 R145 R149 R153 R157 R161 R165 R169 R173 R177 R181 R185 R189 R193 R197 R201 R205 R209 R213 R217 R221 R225 R229 R233 R237 R241 R245 R249 R253 R257 R261 R265 R269 R273 R277 R281 R285 R289 R293 R297 R301 R305 R309 R313 R317 R321 R325 R329 R333 R337 R341 R345 R349 R353 R357 R361 R365 R369 R373 R377 R381 R385 R389 R393 R397 R401 R405">
    <cfRule type="containsText" priority="72" dxfId="2" operator="containsText" stopIfTrue="1" text="no parece haber problemas de cambio de plano">
      <formula>NOT(ISERROR(SEARCH("no parece haber problemas de cambio de plano",R9)))</formula>
    </cfRule>
  </conditionalFormatting>
  <conditionalFormatting sqref="R9 R13 R17 R21 R25 R29 R33 R37 R41 R45 R49 R53 R57 R61 R65 R69 R73 R77 R81 R85 R89 R93 R97 R101 R105 R109 R113 R117 R121 R125 R129 R133 R137 R141 R145 R149 R153 R157 R161 R165 R169 R173 R177 R181 R185 R189 R193 R197 R201 R205 R209 R213 R217 R221 R225 R229 R233 R237 R241 R245 R249 R253 R257 R261 R265 R269 R273 R277 R281 R285 R289 R293 R297 R301 R305 R309 R313 R317 R321 R325 R329 R333 R337 R341 R345 R349 R353 R357 R361 R365 R369 R373 R377 R381 R385 R389 R393 R397 R401 R405">
    <cfRule type="containsText" priority="74" dxfId="3" operator="containsText" stopIfTrue="1" text="desde la entrada">
      <formula>NOT(ISERROR(SEARCH("desde la entrada",R9)))</formula>
    </cfRule>
    <cfRule type="containsText" priority="75" dxfId="3" operator="containsText" stopIfTrue="1" text="hasta la salida">
      <formula>NOT(ISERROR(SEARCH("hasta la salida",R9)))</formula>
    </cfRule>
    <cfRule type="containsText" priority="77" dxfId="0" operator="containsText" stopIfTrue="1" text="Cambio de plano en fotograma">
      <formula>NOT(ISERROR(SEARCH("Cambio de plano en fotograma",R9)))</formula>
    </cfRule>
  </conditionalFormatting>
  <conditionalFormatting sqref="H35:H36">
    <cfRule type="cellIs" priority="51" dxfId="45" operator="equal" stopIfTrue="1">
      <formula>"Sí"</formula>
    </cfRule>
  </conditionalFormatting>
  <conditionalFormatting sqref="P36">
    <cfRule type="expression" priority="50" dxfId="2" stopIfTrue="1">
      <formula>P36=""</formula>
    </cfRule>
  </conditionalFormatting>
  <conditionalFormatting sqref="G35">
    <cfRule type="expression" priority="49" dxfId="15" stopIfTrue="1">
      <formula>H35="Sí"</formula>
    </cfRule>
  </conditionalFormatting>
  <conditionalFormatting sqref="G36">
    <cfRule type="expression" priority="48" dxfId="15" stopIfTrue="1">
      <formula>H36="Sí"</formula>
    </cfRule>
  </conditionalFormatting>
  <conditionalFormatting sqref="N36">
    <cfRule type="expression" priority="47" dxfId="2" stopIfTrue="1">
      <formula>N36=""</formula>
    </cfRule>
  </conditionalFormatting>
  <conditionalFormatting sqref="H11:H12">
    <cfRule type="cellIs" priority="41" dxfId="45" operator="equal" stopIfTrue="1">
      <formula>"Sí"</formula>
    </cfRule>
  </conditionalFormatting>
  <conditionalFormatting sqref="P12">
    <cfRule type="expression" priority="40" dxfId="2" stopIfTrue="1">
      <formula>P12=""</formula>
    </cfRule>
  </conditionalFormatting>
  <conditionalFormatting sqref="G11">
    <cfRule type="expression" priority="39" dxfId="15" stopIfTrue="1">
      <formula>H11="Sí"</formula>
    </cfRule>
  </conditionalFormatting>
  <conditionalFormatting sqref="G12">
    <cfRule type="expression" priority="38" dxfId="15" stopIfTrue="1">
      <formula>H12="Sí"</formula>
    </cfRule>
  </conditionalFormatting>
  <conditionalFormatting sqref="N12">
    <cfRule type="expression" priority="37" dxfId="2" stopIfTrue="1">
      <formula>N12=""</formula>
    </cfRule>
  </conditionalFormatting>
  <conditionalFormatting sqref="H7:H8">
    <cfRule type="cellIs" priority="16" dxfId="45" operator="equal" stopIfTrue="1">
      <formula>"Sí"</formula>
    </cfRule>
  </conditionalFormatting>
  <conditionalFormatting sqref="P8">
    <cfRule type="expression" priority="15" dxfId="2" stopIfTrue="1">
      <formula>P8=""</formula>
    </cfRule>
  </conditionalFormatting>
  <conditionalFormatting sqref="G7">
    <cfRule type="expression" priority="14" dxfId="15" stopIfTrue="1">
      <formula>H7="Sí"</formula>
    </cfRule>
  </conditionalFormatting>
  <conditionalFormatting sqref="G8">
    <cfRule type="expression" priority="13" dxfId="15" stopIfTrue="1">
      <formula>H8="Sí"</formula>
    </cfRule>
  </conditionalFormatting>
  <conditionalFormatting sqref="N8">
    <cfRule type="expression" priority="1" dxfId="2" stopIfTrue="1">
      <formula>N8=""</formula>
    </cfRule>
  </conditionalFormatting>
  <conditionalFormatting sqref="H15:H16">
    <cfRule type="cellIs" priority="6" dxfId="45" operator="equal" stopIfTrue="1">
      <formula>"Sí"</formula>
    </cfRule>
  </conditionalFormatting>
  <conditionalFormatting sqref="P16">
    <cfRule type="expression" priority="5" dxfId="2" stopIfTrue="1">
      <formula>P16=""</formula>
    </cfRule>
  </conditionalFormatting>
  <conditionalFormatting sqref="G15">
    <cfRule type="expression" priority="4" dxfId="15" stopIfTrue="1">
      <formula>H15="Sí"</formula>
    </cfRule>
  </conditionalFormatting>
  <conditionalFormatting sqref="G16">
    <cfRule type="expression" priority="3" dxfId="15" stopIfTrue="1">
      <formula>H16="Sí"</formula>
    </cfRule>
  </conditionalFormatting>
  <conditionalFormatting sqref="N16">
    <cfRule type="expression" priority="2" dxfId="2" stopIfTrue="1">
      <formula>N16=""</formula>
    </cfRule>
  </conditionalFormatting>
  <dataValidations count="1">
    <dataValidation type="list" showInputMessage="1" showErrorMessage="1" sqref="H19:H20 H23:H24 H27:H28 H31:H32 H39:H40 H43:H44 H47:H48 H51:H52 H55:H56 H59:H60 H63:H64 H67:H68 H71:H72 H75:H76 H79:H80 H83:H84 H87:H88 H91:H92 H95:H96 H99:H100 H103:H104 H107:H108 H111:H112 H115:H116 H119:H120 H123:H124 H127:H128 H131:H132 H135:H136 H139:H140 H143:H144 H147:H148 H151:H152 H155:H156 H159:H160 H163:H164 H167:H168 H171:H172 H175:H176 H179:H180 H183:H184 H187:H188 H191:H192 H195:H196 H199:H200 H203:H204 H207:H208 H211:H212 H215:H216 H219:H220 H223:H224 H227:H228 H231:H232 H235:H236 H239:H240 H243:H244 H247:H248 H251:H252 H255:H256 H259:H260 H263:H264 H267:H268 H271:H272 H275:H276 H279:H280 H283:H284 H287:H288 H291:H292 H295:H296 H299:H300 H303:H304 H307:H308 H311:H312 H315:H316 H319:H320 H323:H324 H327:H328 H331:H332 H335:H336 H339:H340 H343:H344 H347:H348 H351:H352 H355:H356 H359:H360 H363:H364 H367:H368 H371:H372 H375:H376 H379:H380 H383:H384 H387:H388 H391:H392 H395:H396 H399:H400 H403:H404 H35:H36 H11:H12 H7:H8 H15:H16">
      <formula1>"Sí, "</formula1>
    </dataValidation>
  </dataValidation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6">
    <tabColor theme="9" tint="0.5999900102615356"/>
  </sheetPr>
  <dimension ref="A1:AC27"/>
  <sheetViews>
    <sheetView showGridLines="0" zoomScalePageLayoutView="0" workbookViewId="0" topLeftCell="A1">
      <pane ySplit="2" topLeftCell="A3" activePane="bottomLeft" state="frozen"/>
      <selection pane="topLeft" activeCell="A1" sqref="A1"/>
      <selection pane="bottomLeft" activeCell="B5" sqref="B5"/>
    </sheetView>
  </sheetViews>
  <sheetFormatPr defaultColWidth="11.421875" defaultRowHeight="12.75"/>
  <cols>
    <col min="1" max="1" width="3.00390625" style="50" customWidth="1"/>
    <col min="2" max="2" width="15.421875" style="50" customWidth="1"/>
    <col min="3" max="3" width="1.7109375" style="50" customWidth="1"/>
    <col min="4" max="4" width="4.57421875" style="50" customWidth="1"/>
    <col min="5" max="5" width="49.421875" style="50" customWidth="1"/>
    <col min="6" max="6" width="2.7109375" style="50" customWidth="1"/>
    <col min="7" max="7" width="12.28125" style="50" customWidth="1"/>
    <col min="8" max="8" width="2.8515625" style="50" customWidth="1"/>
    <col min="9" max="9" width="3.140625" style="50" customWidth="1"/>
    <col min="10" max="10" width="5.421875" style="50" customWidth="1"/>
    <col min="11" max="11" width="2.00390625" style="50" customWidth="1"/>
    <col min="12" max="12" width="6.57421875" style="50" customWidth="1"/>
    <col min="13" max="13" width="5.57421875" style="50" customWidth="1"/>
    <col min="14" max="14" width="4.7109375" style="50" customWidth="1"/>
    <col min="15" max="15" width="5.8515625" style="50" customWidth="1"/>
    <col min="16" max="16" width="7.00390625" style="50" customWidth="1"/>
    <col min="17" max="17" width="4.7109375" style="50" customWidth="1"/>
    <col min="18" max="19" width="6.57421875" style="50" customWidth="1"/>
    <col min="20" max="21" width="4.7109375" style="50" customWidth="1"/>
    <col min="22" max="22" width="6.7109375" style="50" customWidth="1"/>
    <col min="23" max="23" width="2.421875" style="50" customWidth="1"/>
    <col min="24" max="25" width="4.7109375" style="50" customWidth="1"/>
    <col min="26" max="16384" width="11.421875" style="50" customWidth="1"/>
  </cols>
  <sheetData>
    <row r="1" spans="1:29" ht="23.25" customHeight="1">
      <c r="A1" s="218" t="s">
        <v>49</v>
      </c>
      <c r="B1" s="218"/>
      <c r="C1" s="218"/>
      <c r="D1" s="218"/>
      <c r="E1" s="218"/>
      <c r="F1" s="218"/>
      <c r="G1" s="218"/>
      <c r="H1" s="218"/>
      <c r="I1" s="218"/>
      <c r="J1" s="218"/>
      <c r="K1" s="218"/>
      <c r="L1" s="218"/>
      <c r="M1" s="218"/>
      <c r="N1" s="218"/>
      <c r="O1" s="218"/>
      <c r="P1" s="218"/>
      <c r="Q1" s="218"/>
      <c r="R1" s="218"/>
      <c r="S1" s="218"/>
      <c r="T1" s="218"/>
      <c r="U1" s="218"/>
      <c r="V1" s="218"/>
      <c r="W1" s="218"/>
      <c r="X1" s="218"/>
      <c r="Y1" s="49"/>
      <c r="Z1" s="49"/>
      <c r="AA1" s="49"/>
      <c r="AB1" s="49"/>
      <c r="AC1" s="49"/>
    </row>
    <row r="2" spans="1:24" ht="13.5" customHeight="1">
      <c r="A2" s="218"/>
      <c r="B2" s="218"/>
      <c r="C2" s="218"/>
      <c r="D2" s="218"/>
      <c r="E2" s="218"/>
      <c r="F2" s="218"/>
      <c r="G2" s="218"/>
      <c r="H2" s="218"/>
      <c r="I2" s="218"/>
      <c r="J2" s="218"/>
      <c r="K2" s="218"/>
      <c r="L2" s="218"/>
      <c r="M2" s="218"/>
      <c r="N2" s="218"/>
      <c r="O2" s="218"/>
      <c r="P2" s="218"/>
      <c r="Q2" s="218"/>
      <c r="R2" s="218"/>
      <c r="S2" s="218"/>
      <c r="T2" s="218"/>
      <c r="U2" s="218"/>
      <c r="V2" s="218"/>
      <c r="W2" s="218"/>
      <c r="X2" s="218"/>
    </row>
    <row r="3" spans="1:24" ht="11.25" customHeight="1">
      <c r="A3" s="124"/>
      <c r="B3" s="124"/>
      <c r="C3" s="124"/>
      <c r="D3" s="124"/>
      <c r="E3" s="124"/>
      <c r="F3" s="124"/>
      <c r="G3" s="124"/>
      <c r="H3" s="124"/>
      <c r="I3" s="124"/>
      <c r="J3" s="124"/>
      <c r="K3" s="124"/>
      <c r="L3" s="124"/>
      <c r="M3" s="124"/>
      <c r="N3" s="124"/>
      <c r="O3" s="124"/>
      <c r="P3" s="124"/>
      <c r="Q3" s="124"/>
      <c r="R3" s="124"/>
      <c r="S3" s="124"/>
      <c r="T3" s="124"/>
      <c r="U3" s="124"/>
      <c r="V3" s="124"/>
      <c r="W3" s="124"/>
      <c r="X3" s="124"/>
    </row>
    <row r="4" spans="1:24" ht="21" customHeight="1" thickBot="1">
      <c r="A4" s="124"/>
      <c r="B4" s="163" t="s">
        <v>26</v>
      </c>
      <c r="C4" s="124"/>
      <c r="D4" s="124"/>
      <c r="E4" s="197" t="s">
        <v>53</v>
      </c>
      <c r="F4" s="51"/>
      <c r="G4" s="196" t="s">
        <v>31</v>
      </c>
      <c r="H4" s="124"/>
      <c r="I4" s="124"/>
      <c r="J4" s="124"/>
      <c r="K4" s="224" t="s">
        <v>62</v>
      </c>
      <c r="L4" s="224"/>
      <c r="M4" s="224"/>
      <c r="N4" s="224"/>
      <c r="O4" s="224"/>
      <c r="P4" s="224"/>
      <c r="Q4" s="224"/>
      <c r="R4" s="224"/>
      <c r="S4" s="224"/>
      <c r="T4" s="224"/>
      <c r="U4" s="224"/>
      <c r="V4" s="224"/>
      <c r="W4" s="224"/>
      <c r="X4" s="124"/>
    </row>
    <row r="5" spans="2:23" ht="24" customHeight="1" thickTop="1">
      <c r="B5" s="48">
        <v>1</v>
      </c>
      <c r="C5" s="51"/>
      <c r="D5" s="51"/>
      <c r="E5" s="217">
        <f ca="1">IF(OFFSET(Editor!$E$1,ROWS(Editor!$B$1:B1)*(B5*4+2),)=0,"",OFFSET(Editor!$E$1,ROWS(Editor!$B$1:B1)*(B5*4+2),))</f>
      </c>
      <c r="G5" s="219">
        <f>LEN(E5)+LEN(E6)</f>
        <v>0</v>
      </c>
      <c r="H5" s="124"/>
      <c r="I5" s="53"/>
      <c r="J5" s="124"/>
      <c r="K5" s="136"/>
      <c r="L5" s="216"/>
      <c r="M5" s="216"/>
      <c r="N5" s="137"/>
      <c r="O5" s="216"/>
      <c r="P5" s="216"/>
      <c r="Q5" s="137"/>
      <c r="R5" s="216"/>
      <c r="S5" s="216"/>
      <c r="T5" s="137"/>
      <c r="U5" s="216"/>
      <c r="V5" s="216"/>
      <c r="W5" s="138"/>
    </row>
    <row r="6" spans="3:25" ht="51" customHeight="1">
      <c r="C6" s="51"/>
      <c r="E6" s="217"/>
      <c r="G6" s="219"/>
      <c r="H6" s="124"/>
      <c r="I6" s="53"/>
      <c r="J6" s="124"/>
      <c r="K6" s="139"/>
      <c r="L6" s="220" t="s">
        <v>185</v>
      </c>
      <c r="M6" s="220"/>
      <c r="N6" s="58"/>
      <c r="O6" s="220" t="s">
        <v>171</v>
      </c>
      <c r="P6" s="220"/>
      <c r="Q6" s="134"/>
      <c r="R6" s="220" t="s">
        <v>186</v>
      </c>
      <c r="S6" s="220"/>
      <c r="T6" s="134"/>
      <c r="U6" s="220" t="s">
        <v>183</v>
      </c>
      <c r="V6" s="220"/>
      <c r="W6" s="140"/>
      <c r="X6" s="128"/>
      <c r="Y6" s="128"/>
    </row>
    <row r="7" spans="3:25" ht="30">
      <c r="C7" s="52">
        <v>1</v>
      </c>
      <c r="H7" s="124"/>
      <c r="I7" s="53"/>
      <c r="J7" s="54"/>
      <c r="K7" s="139"/>
      <c r="L7" s="229">
        <f>Config!$C$7</f>
        <v>6</v>
      </c>
      <c r="M7" s="229"/>
      <c r="N7" s="132"/>
      <c r="O7" s="226">
        <f>Config!C9</f>
        <v>70</v>
      </c>
      <c r="P7" s="227"/>
      <c r="Q7" s="133"/>
      <c r="R7" s="226">
        <f>Config!C9+(Config!C9*Config!C11)</f>
        <v>77</v>
      </c>
      <c r="S7" s="227"/>
      <c r="T7" s="133"/>
      <c r="U7" s="229">
        <f>Config!$C$4</f>
        <v>12</v>
      </c>
      <c r="V7" s="229"/>
      <c r="W7" s="140"/>
      <c r="X7" s="128"/>
      <c r="Y7" s="128"/>
    </row>
    <row r="8" spans="3:24" ht="15.75" customHeight="1">
      <c r="C8" s="51"/>
      <c r="H8" s="124"/>
      <c r="I8" s="53"/>
      <c r="J8" s="54"/>
      <c r="K8" s="54"/>
      <c r="L8" s="230" t="s">
        <v>61</v>
      </c>
      <c r="M8" s="230"/>
      <c r="N8" s="58"/>
      <c r="O8" s="223"/>
      <c r="P8" s="223"/>
      <c r="Q8" s="54"/>
      <c r="R8" s="211"/>
      <c r="S8" s="211"/>
      <c r="T8" s="54"/>
      <c r="U8" s="215" t="s">
        <v>52</v>
      </c>
      <c r="V8" s="215"/>
      <c r="W8" s="135"/>
      <c r="X8" s="55"/>
    </row>
    <row r="9" spans="2:25" ht="18" customHeight="1">
      <c r="B9" s="51"/>
      <c r="C9" s="51"/>
      <c r="E9" s="197" t="s">
        <v>63</v>
      </c>
      <c r="G9" s="191" t="s">
        <v>31</v>
      </c>
      <c r="H9" s="171"/>
      <c r="I9" s="53"/>
      <c r="J9" s="54"/>
      <c r="K9" s="54"/>
      <c r="L9" s="213"/>
      <c r="M9" s="213"/>
      <c r="O9" s="213"/>
      <c r="P9" s="213"/>
      <c r="Q9" s="54"/>
      <c r="R9" s="213"/>
      <c r="S9" s="213"/>
      <c r="T9" s="129"/>
      <c r="U9" s="213"/>
      <c r="V9" s="213"/>
      <c r="Y9" s="91"/>
    </row>
    <row r="10" spans="2:22" ht="38.25" customHeight="1">
      <c r="B10" s="51"/>
      <c r="C10" s="51"/>
      <c r="D10" s="141" t="s">
        <v>23</v>
      </c>
      <c r="E10" s="158">
        <f ca="1">(IF(OFFSET(Editor!$G$1,ROWS(Editor!$B$1:B1)*(B5*4+2),)=0,"",OFFSET(Editor!$G$1,ROWS(Editor!$B$1:B1)*(B5*4+2),)))</f>
      </c>
      <c r="F10" s="51"/>
      <c r="G10" s="160">
        <f>LEN(E10)</f>
        <v>0</v>
      </c>
      <c r="H10" s="124"/>
      <c r="I10" s="53"/>
      <c r="J10" s="54"/>
      <c r="K10" s="54"/>
      <c r="L10" s="220" t="s">
        <v>40</v>
      </c>
      <c r="M10" s="220"/>
      <c r="O10" s="220" t="s">
        <v>54</v>
      </c>
      <c r="P10" s="220"/>
      <c r="Q10" s="54"/>
      <c r="R10" s="220" t="s">
        <v>167</v>
      </c>
      <c r="S10" s="220"/>
      <c r="U10" s="220" t="s">
        <v>172</v>
      </c>
      <c r="V10" s="220"/>
    </row>
    <row r="11" spans="2:22" ht="34.5" customHeight="1">
      <c r="B11" s="212"/>
      <c r="C11" s="212"/>
      <c r="D11" s="141" t="s">
        <v>24</v>
      </c>
      <c r="E11" s="159">
        <f ca="1">(IF(OFFSET(Editor!$G$1,ROWS(Editor!$B$1:B1)*(B5*4+2)+1,)=0,"",OFFSET(Editor!$G$1,ROWS(Editor!$B$1:B1)*(B5*4+2)+1,)))</f>
      </c>
      <c r="F11" s="51"/>
      <c r="G11" s="160">
        <f>LEN(E11)</f>
        <v>0</v>
      </c>
      <c r="H11" s="124"/>
      <c r="I11" s="53"/>
      <c r="J11" s="54"/>
      <c r="K11" s="223"/>
      <c r="L11" s="222">
        <f ca="1">OFFSET(Editor!$B$1,ROWS(Editor!$B$1:B1)*(B5*4+4),)</f>
        <v>0</v>
      </c>
      <c r="M11" s="222"/>
      <c r="N11" s="225"/>
      <c r="O11" s="221">
        <f>G12</f>
        <v>0</v>
      </c>
      <c r="P11" s="221"/>
      <c r="Q11" s="223"/>
      <c r="R11" s="221">
        <f ca="1">OFFSET(Editor!$B$1,ROWS(Editor!$B$1:B1)*(B5*4+4),)*Config!$G$7/Config!$C$7</f>
        <v>0</v>
      </c>
      <c r="S11" s="221"/>
      <c r="T11" s="212"/>
      <c r="U11" s="228">
        <f>IF(R11*L11=0,0,(O11*L11*Config!$C$4)/(R11*L11))</f>
        <v>0</v>
      </c>
      <c r="V11" s="228"/>
    </row>
    <row r="12" spans="2:22" ht="28.5" customHeight="1">
      <c r="B12" s="212"/>
      <c r="C12" s="212"/>
      <c r="D12" s="51"/>
      <c r="E12" s="142" t="s">
        <v>27</v>
      </c>
      <c r="F12" s="51"/>
      <c r="G12" s="161">
        <f>G10+G11</f>
        <v>0</v>
      </c>
      <c r="H12" s="124"/>
      <c r="I12" s="57"/>
      <c r="J12" s="58"/>
      <c r="K12" s="223"/>
      <c r="L12" s="222"/>
      <c r="M12" s="222"/>
      <c r="N12" s="225"/>
      <c r="O12" s="221"/>
      <c r="P12" s="221"/>
      <c r="Q12" s="223"/>
      <c r="R12" s="221"/>
      <c r="S12" s="221"/>
      <c r="T12" s="212"/>
      <c r="U12" s="228"/>
      <c r="V12" s="228"/>
    </row>
    <row r="13" spans="5:22" ht="12.75" customHeight="1">
      <c r="E13" s="92"/>
      <c r="G13" s="64"/>
      <c r="H13" s="124"/>
      <c r="I13" s="57"/>
      <c r="J13" s="58"/>
      <c r="K13" s="58"/>
      <c r="L13" s="230" t="s">
        <v>61</v>
      </c>
      <c r="M13" s="230"/>
      <c r="N13" s="58"/>
      <c r="O13" s="233"/>
      <c r="P13" s="233"/>
      <c r="Q13" s="56"/>
      <c r="R13" s="230"/>
      <c r="S13" s="230"/>
      <c r="T13" s="130"/>
      <c r="U13" s="214" t="s">
        <v>52</v>
      </c>
      <c r="V13" s="214"/>
    </row>
    <row r="14" spans="8:15" ht="9" customHeight="1">
      <c r="H14" s="124"/>
      <c r="I14" s="57"/>
      <c r="J14" s="58"/>
      <c r="K14" s="58"/>
      <c r="L14" s="58"/>
      <c r="M14" s="58"/>
      <c r="N14" s="58"/>
      <c r="O14" s="58"/>
    </row>
    <row r="15" spans="5:24" ht="9.75" customHeight="1">
      <c r="E15" s="107"/>
      <c r="H15" s="124"/>
      <c r="I15" s="57"/>
      <c r="J15" s="58"/>
      <c r="K15" s="58"/>
      <c r="L15" s="232"/>
      <c r="M15" s="232"/>
      <c r="N15" s="232"/>
      <c r="O15" s="232"/>
      <c r="P15" s="232"/>
      <c r="Q15" s="232"/>
      <c r="R15" s="232"/>
      <c r="S15" s="232"/>
      <c r="T15" s="232"/>
      <c r="U15" s="232"/>
      <c r="V15" s="232"/>
      <c r="W15" s="232"/>
      <c r="X15" s="170"/>
    </row>
    <row r="16" spans="5:24" ht="30.75" customHeight="1">
      <c r="E16" s="108" t="s">
        <v>55</v>
      </c>
      <c r="G16" s="168">
        <f>IF(OR(G5=0,G12=0),0,((G5-G12)*100/G12)/100)</f>
        <v>0</v>
      </c>
      <c r="H16" s="124"/>
      <c r="I16" s="57"/>
      <c r="J16" s="58"/>
      <c r="K16" s="58"/>
      <c r="L16" s="207" t="s">
        <v>56</v>
      </c>
      <c r="M16" s="207"/>
      <c r="N16" s="207"/>
      <c r="O16" s="207"/>
      <c r="P16" s="207"/>
      <c r="Q16" s="109"/>
      <c r="R16" s="208">
        <f>IF(OR(G12=0,O7=0,R11=0),0,IF(R11&gt;Config!C9+(Config!C9*Config!C11),(G12-O7)*100/O7,(G12-R11)*100/R11)/100)</f>
        <v>0</v>
      </c>
      <c r="S16" s="208"/>
      <c r="T16" s="209"/>
      <c r="U16" s="209"/>
      <c r="V16" s="209"/>
      <c r="W16" s="209"/>
      <c r="X16" s="209"/>
    </row>
    <row r="17" spans="5:24" ht="5.25" customHeight="1">
      <c r="E17" s="110"/>
      <c r="G17" s="110"/>
      <c r="H17" s="110"/>
      <c r="I17" s="57"/>
      <c r="J17" s="58"/>
      <c r="K17" s="58"/>
      <c r="L17" s="210"/>
      <c r="M17" s="210"/>
      <c r="N17" s="210"/>
      <c r="O17" s="210"/>
      <c r="P17" s="210"/>
      <c r="Q17" s="210"/>
      <c r="R17" s="210"/>
      <c r="S17" s="210"/>
      <c r="T17" s="210"/>
      <c r="U17" s="210"/>
      <c r="V17" s="210"/>
      <c r="W17" s="210"/>
      <c r="X17" s="210"/>
    </row>
    <row r="18" spans="3:23" ht="24.75" customHeight="1">
      <c r="C18" s="59"/>
      <c r="D18" s="59"/>
      <c r="E18" s="231" t="str">
        <f>IF(G16=0,"El subtítulo y el texto original tienen una longitud idéntica.",IF(G16&lt;0,"El subtítulo es un "&amp;ABS(Param_inter!B2)*100&amp;" % más largo que el texto original.","El subtítulo es un "&amp;ABS(Param_inter!B2)*100&amp;" % más corto que el texto original."))</f>
        <v>El subtítulo y el texto original tienen una longitud idéntica.</v>
      </c>
      <c r="F18" s="231"/>
      <c r="G18" s="231"/>
      <c r="H18" s="113"/>
      <c r="I18" s="60"/>
      <c r="J18" s="61"/>
      <c r="K18" s="61"/>
      <c r="L18" s="231" t="str">
        <f>IF(R11=0,"Atención: no se puede analizar este subtítulo porque no hay tiempos de entrada y salida. Establécelos en el Editor.",IF(R16=0,"El subtítulo contiene el número de caracteres óptimo.",IF(R16&lt;0,"El subtítulo contiene un "&amp;ABS(Param_inter!B3)*100&amp;" % menos de caracteres del máximo admitido.","El subtítulo contiene un "&amp;ABS(Param_inter!B3)*100&amp;" % más de caracteres del máximo admitido.")))</f>
        <v>Atención: no se puede analizar este subtítulo porque no hay tiempos de entrada y salida. Establécelos en el Editor.</v>
      </c>
      <c r="M18" s="231"/>
      <c r="N18" s="231"/>
      <c r="O18" s="231"/>
      <c r="P18" s="231"/>
      <c r="Q18" s="231"/>
      <c r="R18" s="231"/>
      <c r="S18" s="231"/>
      <c r="T18" s="231"/>
      <c r="U18" s="231"/>
      <c r="V18" s="231"/>
      <c r="W18" s="231"/>
    </row>
    <row r="19" spans="4:15" ht="12.75" customHeight="1">
      <c r="D19" s="62"/>
      <c r="I19" s="57"/>
      <c r="J19" s="58"/>
      <c r="K19" s="58"/>
      <c r="L19" s="58"/>
      <c r="M19" s="58"/>
      <c r="N19" s="58"/>
      <c r="O19" s="58"/>
    </row>
    <row r="20" spans="4:24" ht="33" customHeight="1">
      <c r="D20" s="62"/>
      <c r="E20" s="112"/>
      <c r="I20" s="105"/>
      <c r="J20" s="131"/>
      <c r="K20" s="58"/>
      <c r="L20" s="206"/>
      <c r="M20" s="206"/>
      <c r="N20" s="206"/>
      <c r="O20" s="206"/>
      <c r="P20" s="206"/>
      <c r="Q20" s="206"/>
      <c r="R20" s="206"/>
      <c r="S20" s="206"/>
      <c r="T20" s="206"/>
      <c r="U20" s="206"/>
      <c r="V20" s="206"/>
      <c r="W20" s="206"/>
      <c r="X20" s="206"/>
    </row>
    <row r="21" ht="16.5" customHeight="1"/>
    <row r="22" ht="12.75">
      <c r="H22" s="63"/>
    </row>
    <row r="23" ht="28.5" customHeight="1"/>
    <row r="27" ht="12.75">
      <c r="B27" s="62"/>
    </row>
  </sheetData>
  <sheetProtection selectLockedCells="1"/>
  <mergeCells count="49">
    <mergeCell ref="R13:S13"/>
    <mergeCell ref="O9:P9"/>
    <mergeCell ref="L9:M9"/>
    <mergeCell ref="L18:W18"/>
    <mergeCell ref="L15:W15"/>
    <mergeCell ref="E18:G18"/>
    <mergeCell ref="R10:S10"/>
    <mergeCell ref="L13:M13"/>
    <mergeCell ref="O13:P13"/>
    <mergeCell ref="U10:V10"/>
    <mergeCell ref="U11:V12"/>
    <mergeCell ref="U6:V6"/>
    <mergeCell ref="U7:V7"/>
    <mergeCell ref="L7:M7"/>
    <mergeCell ref="L8:M8"/>
    <mergeCell ref="O8:P8"/>
    <mergeCell ref="Q11:Q12"/>
    <mergeCell ref="R9:S9"/>
    <mergeCell ref="L10:M10"/>
    <mergeCell ref="R11:S12"/>
    <mergeCell ref="N11:N12"/>
    <mergeCell ref="L5:M5"/>
    <mergeCell ref="O5:P5"/>
    <mergeCell ref="R5:S5"/>
    <mergeCell ref="O6:P6"/>
    <mergeCell ref="O7:P7"/>
    <mergeCell ref="L6:M6"/>
    <mergeCell ref="R6:S6"/>
    <mergeCell ref="R7:S7"/>
    <mergeCell ref="U5:V5"/>
    <mergeCell ref="E5:E6"/>
    <mergeCell ref="A1:X2"/>
    <mergeCell ref="G5:G6"/>
    <mergeCell ref="O10:P10"/>
    <mergeCell ref="O11:P12"/>
    <mergeCell ref="L11:M12"/>
    <mergeCell ref="B11:C12"/>
    <mergeCell ref="K11:K12"/>
    <mergeCell ref="K4:W4"/>
    <mergeCell ref="L20:X20"/>
    <mergeCell ref="L16:P16"/>
    <mergeCell ref="R16:S16"/>
    <mergeCell ref="T16:X16"/>
    <mergeCell ref="L17:X17"/>
    <mergeCell ref="R8:S8"/>
    <mergeCell ref="T11:T12"/>
    <mergeCell ref="U9:V9"/>
    <mergeCell ref="U13:V13"/>
    <mergeCell ref="U8:V8"/>
  </mergeCells>
  <conditionalFormatting sqref="G16">
    <cfRule type="cellIs" priority="36" dxfId="0" operator="lessThan" stopIfTrue="1">
      <formula>0</formula>
    </cfRule>
  </conditionalFormatting>
  <conditionalFormatting sqref="R11">
    <cfRule type="cellIs" priority="52" dxfId="0" operator="greaterThan" stopIfTrue="1">
      <formula>$R$7</formula>
    </cfRule>
  </conditionalFormatting>
  <conditionalFormatting sqref="U11">
    <cfRule type="cellIs" priority="21" dxfId="4" operator="lessThanOrEqual" stopIfTrue="1">
      <formula>$U$7</formula>
    </cfRule>
    <cfRule type="cellIs" priority="57" dxfId="0" operator="greaterThan">
      <formula>$U$7</formula>
    </cfRule>
  </conditionalFormatting>
  <conditionalFormatting sqref="O11:P12">
    <cfRule type="cellIs" priority="20" dxfId="2" operator="equal" stopIfTrue="1">
      <formula>0</formula>
    </cfRule>
    <cfRule type="cellIs" priority="25" dxfId="0" operator="greaterThan" stopIfTrue="1">
      <formula>$R$7</formula>
    </cfRule>
    <cfRule type="cellIs" priority="27" dxfId="3" operator="between">
      <formula>$O$7+1</formula>
      <formula>$R$7</formula>
    </cfRule>
    <cfRule type="cellIs" priority="28" dxfId="0" operator="greaterThan">
      <formula>$R$11</formula>
    </cfRule>
  </conditionalFormatting>
  <conditionalFormatting sqref="L11:M12">
    <cfRule type="cellIs" priority="14" dxfId="2" operator="equal" stopIfTrue="1">
      <formula>0</formula>
    </cfRule>
    <cfRule type="cellIs" priority="15" dxfId="0" operator="greaterThan" stopIfTrue="1">
      <formula>$L$7</formula>
    </cfRule>
    <cfRule type="cellIs" priority="16" dxfId="4" operator="lessThanOrEqual" stopIfTrue="1">
      <formula>$L$7</formula>
    </cfRule>
    <cfRule type="cellIs" priority="19" dxfId="2" operator="equal" stopIfTrue="1">
      <formula>0</formula>
    </cfRule>
  </conditionalFormatting>
  <conditionalFormatting sqref="R11:S12">
    <cfRule type="cellIs" priority="22" dxfId="3" operator="between">
      <formula>$O$7+1</formula>
      <formula>$R$7</formula>
    </cfRule>
  </conditionalFormatting>
  <conditionalFormatting sqref="U11:V12">
    <cfRule type="cellIs" priority="1" dxfId="2" operator="equal" stopIfTrue="1">
      <formula>0</formula>
    </cfRule>
  </conditionalFormatting>
  <conditionalFormatting sqref="R16:S16">
    <cfRule type="expression" priority="2" dxfId="0" stopIfTrue="1">
      <formula>PorcentajeDesvio&lt;$R$16</formula>
    </cfRule>
  </conditionalFormatting>
  <printOptions/>
  <pageMargins left="0.75" right="0.75" top="1" bottom="1" header="0" footer="0"/>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Hoja7">
    <tabColor theme="7" tint="0.5999900102615356"/>
  </sheetPr>
  <dimension ref="A1:AP37"/>
  <sheetViews>
    <sheetView showGridLines="0" zoomScalePageLayoutView="0" workbookViewId="0" topLeftCell="A1">
      <pane ySplit="2" topLeftCell="A3" activePane="bottomLeft" state="frozen"/>
      <selection pane="topLeft" activeCell="B5" sqref="B5"/>
      <selection pane="bottomLeft" activeCell="B6" sqref="B6:E6"/>
    </sheetView>
  </sheetViews>
  <sheetFormatPr defaultColWidth="11.421875" defaultRowHeight="12.75"/>
  <cols>
    <col min="1" max="1" width="5.00390625" style="65" customWidth="1"/>
    <col min="2" max="2" width="5.140625" style="65" customWidth="1"/>
    <col min="3" max="4" width="4.00390625" style="65" customWidth="1"/>
    <col min="5" max="5" width="2.57421875" style="65" customWidth="1"/>
    <col min="6" max="8" width="4.00390625" style="65" customWidth="1"/>
    <col min="9" max="9" width="3.57421875" style="65" customWidth="1"/>
    <col min="10" max="10" width="4.00390625" style="65" customWidth="1"/>
    <col min="11" max="12" width="5.00390625" style="65" customWidth="1"/>
    <col min="13" max="13" width="2.8515625" style="65" customWidth="1"/>
    <col min="14" max="14" width="5.00390625" style="65" customWidth="1"/>
    <col min="15" max="15" width="2.8515625" style="65" customWidth="1"/>
    <col min="16" max="16" width="3.8515625" style="65" customWidth="1"/>
    <col min="17" max="17" width="3.7109375" style="65" customWidth="1"/>
    <col min="18" max="18" width="7.421875" style="65" customWidth="1"/>
    <col min="19" max="20" width="3.00390625" style="65" customWidth="1"/>
    <col min="21" max="21" width="7.28125" style="65" customWidth="1"/>
    <col min="22" max="22" width="2.7109375" style="65" customWidth="1"/>
    <col min="23" max="23" width="4.28125" style="65" customWidth="1"/>
    <col min="24" max="24" width="2.8515625" style="65" customWidth="1"/>
    <col min="25" max="25" width="4.28125" style="65" customWidth="1"/>
    <col min="26" max="26" width="2.8515625" style="65" customWidth="1"/>
    <col min="27" max="27" width="3.7109375" style="65" customWidth="1"/>
    <col min="28" max="28" width="3.8515625" style="65" customWidth="1"/>
    <col min="29" max="29" width="4.00390625" style="65" customWidth="1"/>
    <col min="30" max="30" width="2.421875" style="65" customWidth="1"/>
    <col min="31" max="31" width="7.57421875" style="65" customWidth="1"/>
    <col min="32" max="32" width="5.28125" style="65" customWidth="1"/>
    <col min="33" max="33" width="3.00390625" style="65" customWidth="1"/>
    <col min="34" max="34" width="6.00390625" style="65" customWidth="1"/>
    <col min="35" max="35" width="5.140625" style="65" customWidth="1"/>
    <col min="36" max="36" width="3.28125" style="65" customWidth="1"/>
    <col min="37" max="37" width="4.7109375" style="65" customWidth="1"/>
    <col min="38" max="38" width="6.28125" style="65" customWidth="1"/>
    <col min="39" max="39" width="4.421875" style="65" customWidth="1"/>
    <col min="40" max="40" width="2.140625" style="65" customWidth="1"/>
    <col min="41" max="41" width="4.57421875" style="65" customWidth="1"/>
    <col min="42" max="42" width="6.00390625" style="65" customWidth="1"/>
    <col min="43" max="16384" width="11.421875" style="65" customWidth="1"/>
  </cols>
  <sheetData>
    <row r="1" spans="1:41" ht="18.75" customHeight="1">
      <c r="A1" s="255" t="s">
        <v>28</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row>
    <row r="2" spans="1:41" ht="17.25" customHeight="1">
      <c r="A2" s="255"/>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row>
    <row r="3" spans="1:28" ht="10.5" customHeigh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row>
    <row r="4" spans="1:39" ht="46.5" customHeight="1">
      <c r="A4" s="66"/>
      <c r="B4" s="261" t="s">
        <v>26</v>
      </c>
      <c r="C4" s="261"/>
      <c r="D4" s="261"/>
      <c r="E4" s="261"/>
      <c r="F4" s="67"/>
      <c r="G4" s="244" t="s">
        <v>53</v>
      </c>
      <c r="H4" s="244"/>
      <c r="I4" s="244"/>
      <c r="J4" s="244"/>
      <c r="K4" s="244"/>
      <c r="L4" s="244"/>
      <c r="M4" s="244"/>
      <c r="N4" s="244"/>
      <c r="O4" s="66"/>
      <c r="Q4" s="66"/>
      <c r="R4" s="66"/>
      <c r="S4" s="66"/>
      <c r="T4" s="66"/>
      <c r="U4" s="66"/>
      <c r="V4" s="66"/>
      <c r="W4" s="257" t="s">
        <v>59</v>
      </c>
      <c r="X4" s="257"/>
      <c r="Y4" s="257"/>
      <c r="Z4" s="145"/>
      <c r="AA4" s="257" t="s">
        <v>184</v>
      </c>
      <c r="AB4" s="257"/>
      <c r="AC4" s="257"/>
      <c r="AD4" s="146"/>
      <c r="AE4" s="257" t="s">
        <v>182</v>
      </c>
      <c r="AF4" s="257"/>
      <c r="AG4" s="146"/>
      <c r="AH4" s="257" t="s">
        <v>167</v>
      </c>
      <c r="AI4" s="257"/>
      <c r="AJ4" s="147"/>
      <c r="AK4" s="257" t="s">
        <v>183</v>
      </c>
      <c r="AL4" s="257"/>
      <c r="AM4" s="86"/>
    </row>
    <row r="5" ht="6.75" customHeight="1">
      <c r="A5" s="66"/>
    </row>
    <row r="6" spans="1:38" ht="30" customHeight="1">
      <c r="A6" s="66"/>
      <c r="B6" s="254">
        <v>1</v>
      </c>
      <c r="C6" s="254"/>
      <c r="D6" s="254"/>
      <c r="E6" s="254"/>
      <c r="F6" s="68"/>
      <c r="G6" s="264">
        <f ca="1">IF(OFFSET(Editor!$E$1,ROWS(Editor!$B$1:B1)*(B6*4+2),)=0,"",OFFSET(Editor!$E$1,ROWS(Editor!$B$1:B1)*(B6*4+2),))</f>
      </c>
      <c r="H6" s="264"/>
      <c r="I6" s="264"/>
      <c r="J6" s="264"/>
      <c r="K6" s="264"/>
      <c r="L6" s="264"/>
      <c r="M6" s="264"/>
      <c r="N6" s="264"/>
      <c r="O6" s="264"/>
      <c r="P6" s="264"/>
      <c r="Q6" s="264"/>
      <c r="R6" s="264"/>
      <c r="S6" s="264"/>
      <c r="T6" s="264"/>
      <c r="U6" s="264"/>
      <c r="V6" s="115"/>
      <c r="W6" s="262">
        <f>LEN(G6)</f>
        <v>0</v>
      </c>
      <c r="X6" s="262"/>
      <c r="Y6" s="262"/>
      <c r="Z6" s="116"/>
      <c r="AA6" s="263">
        <f ca="1">OFFSET(Editor!$B$1,ROWS(Editor!$B$1:B1)*(B6*4+4),)</f>
        <v>0</v>
      </c>
      <c r="AB6" s="263"/>
      <c r="AC6" s="263"/>
      <c r="AD6" s="117"/>
      <c r="AE6" s="260">
        <f>Config!C9</f>
        <v>70</v>
      </c>
      <c r="AF6" s="260"/>
      <c r="AG6" s="117"/>
      <c r="AH6" s="260">
        <f ca="1">OFFSET(Editor!$B$1,ROWS(Editor!$B$1:B1)*(B6*4+4),)*Config!$G$7/Config!$C$7</f>
        <v>0</v>
      </c>
      <c r="AI6" s="260"/>
      <c r="AK6" s="263">
        <f>Config!C4</f>
        <v>12</v>
      </c>
      <c r="AL6" s="263"/>
    </row>
    <row r="7" spans="1:38" ht="29.25">
      <c r="A7" s="66"/>
      <c r="B7" s="66"/>
      <c r="C7" s="66"/>
      <c r="D7" s="66"/>
      <c r="E7" s="66"/>
      <c r="F7" s="66"/>
      <c r="G7" s="264"/>
      <c r="H7" s="264"/>
      <c r="I7" s="264"/>
      <c r="J7" s="264"/>
      <c r="K7" s="264"/>
      <c r="L7" s="264"/>
      <c r="M7" s="264"/>
      <c r="N7" s="264"/>
      <c r="O7" s="264"/>
      <c r="P7" s="264"/>
      <c r="Q7" s="264"/>
      <c r="R7" s="264"/>
      <c r="S7" s="264"/>
      <c r="T7" s="264"/>
      <c r="U7" s="264"/>
      <c r="V7" s="115"/>
      <c r="W7" s="262"/>
      <c r="X7" s="262"/>
      <c r="Y7" s="262"/>
      <c r="Z7" s="116"/>
      <c r="AA7" s="263"/>
      <c r="AB7" s="263"/>
      <c r="AC7" s="263"/>
      <c r="AD7" s="117"/>
      <c r="AE7" s="260"/>
      <c r="AF7" s="260"/>
      <c r="AG7" s="117"/>
      <c r="AH7" s="260"/>
      <c r="AI7" s="260"/>
      <c r="AK7" s="263"/>
      <c r="AL7" s="263"/>
    </row>
    <row r="8" spans="1:38" ht="13.5" customHeight="1">
      <c r="A8" s="106"/>
      <c r="B8" s="106"/>
      <c r="C8" s="106"/>
      <c r="D8" s="106"/>
      <c r="E8" s="106"/>
      <c r="F8" s="106"/>
      <c r="G8" s="119"/>
      <c r="H8" s="119"/>
      <c r="I8" s="119"/>
      <c r="J8" s="119"/>
      <c r="K8" s="119"/>
      <c r="L8" s="119"/>
      <c r="M8" s="119"/>
      <c r="N8" s="119"/>
      <c r="O8" s="119"/>
      <c r="P8" s="119"/>
      <c r="Q8" s="119"/>
      <c r="R8" s="119"/>
      <c r="S8" s="119"/>
      <c r="T8" s="119"/>
      <c r="U8" s="119"/>
      <c r="V8" s="115"/>
      <c r="W8" s="236"/>
      <c r="X8" s="236"/>
      <c r="Y8" s="236"/>
      <c r="Z8" s="120"/>
      <c r="AA8" s="266" t="s">
        <v>61</v>
      </c>
      <c r="AB8" s="266"/>
      <c r="AC8" s="266"/>
      <c r="AD8" s="121"/>
      <c r="AG8" s="121"/>
      <c r="AH8" s="259"/>
      <c r="AI8" s="259"/>
      <c r="AJ8" s="122"/>
      <c r="AK8" s="259" t="s">
        <v>52</v>
      </c>
      <c r="AL8" s="259"/>
    </row>
    <row r="9" spans="1:39" ht="20.25" customHeight="1" thickBot="1">
      <c r="A9" s="66"/>
      <c r="B9" s="94"/>
      <c r="C9" s="94"/>
      <c r="D9" s="94"/>
      <c r="E9" s="94"/>
      <c r="F9" s="94"/>
      <c r="G9" s="94"/>
      <c r="H9" s="94"/>
      <c r="I9" s="94"/>
      <c r="J9" s="94"/>
      <c r="K9" s="94"/>
      <c r="L9" s="94"/>
      <c r="M9" s="94"/>
      <c r="N9" s="94"/>
      <c r="O9" s="94"/>
      <c r="P9" s="95"/>
      <c r="Q9" s="95"/>
      <c r="R9" s="96"/>
      <c r="S9" s="96"/>
      <c r="T9" s="94"/>
      <c r="U9" s="94"/>
      <c r="V9" s="94"/>
      <c r="W9" s="94"/>
      <c r="X9" s="94"/>
      <c r="Y9" s="94"/>
      <c r="Z9" s="94"/>
      <c r="AA9" s="94"/>
      <c r="AB9" s="94"/>
      <c r="AC9" s="95"/>
      <c r="AD9" s="95"/>
      <c r="AE9" s="95"/>
      <c r="AF9" s="95"/>
      <c r="AG9" s="95"/>
      <c r="AH9" s="95"/>
      <c r="AI9" s="95"/>
      <c r="AJ9" s="95"/>
      <c r="AK9" s="95"/>
      <c r="AL9" s="95"/>
      <c r="AM9" s="95"/>
    </row>
    <row r="10" spans="1:37" ht="29.25">
      <c r="A10" s="66"/>
      <c r="B10" s="245" t="s">
        <v>29</v>
      </c>
      <c r="C10" s="245"/>
      <c r="D10" s="245"/>
      <c r="E10" s="245"/>
      <c r="F10" s="245"/>
      <c r="G10" s="245"/>
      <c r="H10" s="245"/>
      <c r="I10" s="245"/>
      <c r="J10" s="245"/>
      <c r="K10" s="245"/>
      <c r="L10" s="245"/>
      <c r="M10" s="245"/>
      <c r="N10" s="245"/>
      <c r="O10" s="245"/>
      <c r="P10" s="245"/>
      <c r="Q10" s="245"/>
      <c r="R10" s="245"/>
      <c r="S10" s="97"/>
      <c r="T10" s="93"/>
      <c r="U10" s="245" t="s">
        <v>30</v>
      </c>
      <c r="V10" s="245"/>
      <c r="W10" s="245"/>
      <c r="X10" s="245"/>
      <c r="Y10" s="245"/>
      <c r="Z10" s="245"/>
      <c r="AA10" s="245"/>
      <c r="AB10" s="245"/>
      <c r="AC10" s="245"/>
      <c r="AD10" s="245"/>
      <c r="AE10" s="245"/>
      <c r="AF10" s="245"/>
      <c r="AG10" s="245"/>
      <c r="AH10" s="245"/>
      <c r="AI10" s="245"/>
      <c r="AJ10" s="245"/>
      <c r="AK10" s="245"/>
    </row>
    <row r="11" spans="1:34" ht="11.25" customHeight="1">
      <c r="A11" s="66"/>
      <c r="B11" s="70"/>
      <c r="C11" s="70"/>
      <c r="D11" s="70"/>
      <c r="E11" s="70"/>
      <c r="F11" s="70"/>
      <c r="G11" s="70"/>
      <c r="H11" s="70"/>
      <c r="I11" s="70"/>
      <c r="J11" s="70"/>
      <c r="K11" s="70"/>
      <c r="L11" s="70"/>
      <c r="M11" s="70"/>
      <c r="N11" s="70"/>
      <c r="O11" s="70"/>
      <c r="P11" s="70"/>
      <c r="Q11" s="70"/>
      <c r="R11" s="70"/>
      <c r="S11" s="71"/>
      <c r="T11" s="69"/>
      <c r="U11" s="70"/>
      <c r="V11" s="70"/>
      <c r="W11" s="70"/>
      <c r="X11" s="70"/>
      <c r="Y11" s="70"/>
      <c r="Z11" s="70"/>
      <c r="AA11" s="70"/>
      <c r="AB11" s="70"/>
      <c r="AC11" s="70"/>
      <c r="AD11" s="70"/>
      <c r="AE11" s="70"/>
      <c r="AF11" s="70"/>
      <c r="AG11" s="70"/>
      <c r="AH11" s="70"/>
    </row>
    <row r="12" spans="1:28" ht="21.75" customHeight="1">
      <c r="A12" s="66"/>
      <c r="B12" s="66"/>
      <c r="C12" s="66"/>
      <c r="D12" s="66"/>
      <c r="E12" s="66"/>
      <c r="F12" s="66"/>
      <c r="G12" s="66"/>
      <c r="H12" s="66"/>
      <c r="I12" s="66"/>
      <c r="J12" s="66"/>
      <c r="K12" s="66"/>
      <c r="L12" s="66"/>
      <c r="M12" s="66"/>
      <c r="N12" s="66"/>
      <c r="O12" s="66"/>
      <c r="P12" s="66"/>
      <c r="Q12" s="66"/>
      <c r="R12" s="241" t="s">
        <v>31</v>
      </c>
      <c r="S12" s="241"/>
      <c r="T12" s="241"/>
      <c r="U12" s="241"/>
      <c r="V12" s="66"/>
      <c r="W12" s="66"/>
      <c r="X12" s="66"/>
      <c r="Y12" s="66"/>
      <c r="Z12" s="66"/>
      <c r="AA12" s="66"/>
      <c r="AB12" s="66"/>
    </row>
    <row r="13" spans="1:28" ht="7.5" customHeight="1">
      <c r="A13" s="66"/>
      <c r="B13" s="66"/>
      <c r="C13" s="66"/>
      <c r="D13" s="66"/>
      <c r="E13" s="66"/>
      <c r="F13" s="66"/>
      <c r="G13" s="66"/>
      <c r="H13" s="66"/>
      <c r="I13" s="66"/>
      <c r="J13" s="66"/>
      <c r="K13" s="66"/>
      <c r="L13" s="66"/>
      <c r="M13" s="66"/>
      <c r="N13" s="66"/>
      <c r="O13" s="66"/>
      <c r="P13" s="66"/>
      <c r="Q13" s="66"/>
      <c r="R13" s="72"/>
      <c r="S13" s="73"/>
      <c r="T13" s="72"/>
      <c r="U13" s="72"/>
      <c r="V13" s="66"/>
      <c r="W13" s="66"/>
      <c r="X13" s="66"/>
      <c r="Y13" s="66"/>
      <c r="Z13" s="66"/>
      <c r="AA13" s="66"/>
      <c r="AB13" s="66"/>
    </row>
    <row r="14" spans="1:41" ht="29.25">
      <c r="A14" s="66"/>
      <c r="B14" s="66" t="s">
        <v>23</v>
      </c>
      <c r="C14" s="66"/>
      <c r="D14" s="242">
        <f ca="1">(IF(OFFSET(Editor!$G$1,ROWS(Editor!$B$1:B1)*(B6*4+2),)=0,"",OFFSET(Editor!$G$1,ROWS(Editor!$B$1:B1)*(B6*4+2),)))</f>
      </c>
      <c r="E14" s="242"/>
      <c r="F14" s="242"/>
      <c r="G14" s="242"/>
      <c r="H14" s="242"/>
      <c r="I14" s="242"/>
      <c r="J14" s="242"/>
      <c r="K14" s="242"/>
      <c r="L14" s="242"/>
      <c r="M14" s="242"/>
      <c r="N14" s="242"/>
      <c r="O14" s="242"/>
      <c r="P14" s="242"/>
      <c r="Q14" s="66"/>
      <c r="R14" s="154">
        <f>LEN(D14)</f>
        <v>0</v>
      </c>
      <c r="S14" s="74"/>
      <c r="T14" s="75"/>
      <c r="U14" s="154">
        <f>LEN(W14)</f>
        <v>0</v>
      </c>
      <c r="V14" s="75"/>
      <c r="W14" s="265"/>
      <c r="X14" s="265"/>
      <c r="Y14" s="265"/>
      <c r="Z14" s="265"/>
      <c r="AA14" s="265"/>
      <c r="AB14" s="265"/>
      <c r="AC14" s="265"/>
      <c r="AD14" s="265"/>
      <c r="AE14" s="265"/>
      <c r="AF14" s="265"/>
      <c r="AG14" s="265"/>
      <c r="AH14" s="265"/>
      <c r="AI14" s="265"/>
      <c r="AJ14" s="265"/>
      <c r="AK14" s="265"/>
      <c r="AL14" s="265"/>
      <c r="AM14" s="265"/>
      <c r="AO14" s="66" t="s">
        <v>23</v>
      </c>
    </row>
    <row r="15" spans="1:41" ht="29.25">
      <c r="A15" s="66"/>
      <c r="B15" s="66" t="s">
        <v>24</v>
      </c>
      <c r="C15" s="66"/>
      <c r="D15" s="242">
        <f ca="1">(IF(OFFSET(Editor!$G$1,ROWS(Editor!$B$1:B1)*(B6*4+2)+1,)=0,"",OFFSET(Editor!$G$1,ROWS(Editor!$B$1:B1)*(B6*4+2)+1,)))</f>
      </c>
      <c r="E15" s="242"/>
      <c r="F15" s="242"/>
      <c r="G15" s="242"/>
      <c r="H15" s="242"/>
      <c r="I15" s="242"/>
      <c r="J15" s="242"/>
      <c r="K15" s="242"/>
      <c r="L15" s="242"/>
      <c r="M15" s="242"/>
      <c r="N15" s="242"/>
      <c r="O15" s="242"/>
      <c r="P15" s="242"/>
      <c r="Q15" s="66"/>
      <c r="R15" s="154">
        <f>LEN(D15)</f>
        <v>0</v>
      </c>
      <c r="S15" s="74"/>
      <c r="T15" s="75"/>
      <c r="U15" s="154">
        <f>LEN(W15)</f>
        <v>0</v>
      </c>
      <c r="V15" s="75"/>
      <c r="W15" s="265"/>
      <c r="X15" s="265"/>
      <c r="Y15" s="265"/>
      <c r="Z15" s="265"/>
      <c r="AA15" s="265"/>
      <c r="AB15" s="265"/>
      <c r="AC15" s="265"/>
      <c r="AD15" s="265"/>
      <c r="AE15" s="265"/>
      <c r="AF15" s="265"/>
      <c r="AG15" s="265"/>
      <c r="AH15" s="265"/>
      <c r="AI15" s="265"/>
      <c r="AJ15" s="265"/>
      <c r="AK15" s="265"/>
      <c r="AL15" s="265"/>
      <c r="AM15" s="265"/>
      <c r="AO15" s="66" t="s">
        <v>24</v>
      </c>
    </row>
    <row r="16" spans="1:39" ht="29.25">
      <c r="A16" s="66"/>
      <c r="B16" s="66"/>
      <c r="C16" s="66"/>
      <c r="D16" s="238" t="s">
        <v>33</v>
      </c>
      <c r="E16" s="238"/>
      <c r="F16" s="238"/>
      <c r="G16" s="238"/>
      <c r="H16" s="238"/>
      <c r="I16" s="238"/>
      <c r="J16" s="238"/>
      <c r="K16" s="238"/>
      <c r="L16" s="238"/>
      <c r="M16" s="238"/>
      <c r="N16" s="238"/>
      <c r="O16" s="238"/>
      <c r="P16" s="238"/>
      <c r="Q16" s="66"/>
      <c r="R16" s="155">
        <f>R14+R15</f>
        <v>0</v>
      </c>
      <c r="S16" s="77"/>
      <c r="T16" s="75"/>
      <c r="U16" s="155">
        <f>U14+U15</f>
        <v>0</v>
      </c>
      <c r="V16" s="75"/>
      <c r="W16" s="239" t="s">
        <v>32</v>
      </c>
      <c r="X16" s="239"/>
      <c r="Y16" s="239"/>
      <c r="Z16" s="239"/>
      <c r="AA16" s="239"/>
      <c r="AB16" s="239"/>
      <c r="AC16" s="239"/>
      <c r="AD16" s="239"/>
      <c r="AE16" s="239"/>
      <c r="AF16" s="239"/>
      <c r="AG16" s="239"/>
      <c r="AH16" s="239"/>
      <c r="AI16" s="239"/>
      <c r="AJ16" s="239"/>
      <c r="AK16" s="239"/>
      <c r="AL16" s="239"/>
      <c r="AM16" s="239"/>
    </row>
    <row r="17" spans="1:39" ht="34.5" customHeight="1">
      <c r="A17" s="66"/>
      <c r="B17" s="66"/>
      <c r="C17" s="66"/>
      <c r="D17" s="238" t="s">
        <v>173</v>
      </c>
      <c r="E17" s="238"/>
      <c r="F17" s="238"/>
      <c r="G17" s="238"/>
      <c r="H17" s="238"/>
      <c r="I17" s="238"/>
      <c r="J17" s="238"/>
      <c r="K17" s="238"/>
      <c r="L17" s="238"/>
      <c r="M17" s="238"/>
      <c r="N17" s="238"/>
      <c r="O17" s="238"/>
      <c r="P17" s="238"/>
      <c r="Q17" s="66"/>
      <c r="R17" s="156">
        <f>IF(AH6*AA6=0,0,(R16*AA6*Config!$C$4)/(AH6*AA6))</f>
        <v>0</v>
      </c>
      <c r="S17" s="76"/>
      <c r="T17" s="162"/>
      <c r="U17" s="157">
        <f>IF(AH6*AA6=0,0,(U16*AA6*Config!$C$4)/(AH6*AA6))</f>
        <v>0</v>
      </c>
      <c r="V17" s="75"/>
      <c r="W17" s="239" t="s">
        <v>174</v>
      </c>
      <c r="X17" s="239"/>
      <c r="Y17" s="239"/>
      <c r="Z17" s="239"/>
      <c r="AA17" s="239"/>
      <c r="AB17" s="239"/>
      <c r="AC17" s="239"/>
      <c r="AD17" s="239"/>
      <c r="AE17" s="239"/>
      <c r="AF17" s="239"/>
      <c r="AG17" s="239"/>
      <c r="AH17" s="239"/>
      <c r="AI17" s="239"/>
      <c r="AJ17" s="239"/>
      <c r="AK17" s="239"/>
      <c r="AL17" s="239"/>
      <c r="AM17" s="239"/>
    </row>
    <row r="18" spans="1:39" ht="8.25" customHeight="1">
      <c r="A18" s="127"/>
      <c r="B18" s="127"/>
      <c r="C18" s="127"/>
      <c r="D18" s="125"/>
      <c r="E18" s="125"/>
      <c r="F18" s="125"/>
      <c r="G18" s="125"/>
      <c r="H18" s="125"/>
      <c r="I18" s="125"/>
      <c r="J18" s="125"/>
      <c r="K18" s="125"/>
      <c r="L18" s="125"/>
      <c r="M18" s="125"/>
      <c r="N18" s="125"/>
      <c r="O18" s="125"/>
      <c r="P18" s="125"/>
      <c r="Q18" s="127"/>
      <c r="S18" s="152"/>
      <c r="T18" s="153"/>
      <c r="V18" s="75"/>
      <c r="W18" s="126"/>
      <c r="X18" s="126"/>
      <c r="Y18" s="126"/>
      <c r="Z18" s="126"/>
      <c r="AA18" s="126"/>
      <c r="AB18" s="126"/>
      <c r="AC18" s="126"/>
      <c r="AD18" s="126"/>
      <c r="AE18" s="126"/>
      <c r="AF18" s="126"/>
      <c r="AG18" s="126"/>
      <c r="AH18" s="126"/>
      <c r="AI18" s="126"/>
      <c r="AJ18" s="126"/>
      <c r="AK18" s="126"/>
      <c r="AL18" s="126"/>
      <c r="AM18" s="126"/>
    </row>
    <row r="19" spans="1:41" ht="56.25" customHeight="1">
      <c r="A19" s="66"/>
      <c r="B19" s="240"/>
      <c r="C19" s="240"/>
      <c r="D19" s="240"/>
      <c r="E19" s="75"/>
      <c r="F19" s="240"/>
      <c r="G19" s="240"/>
      <c r="H19" s="240"/>
      <c r="I19" s="75"/>
      <c r="J19" s="75"/>
      <c r="K19" s="240"/>
      <c r="L19" s="240"/>
      <c r="M19" s="149"/>
      <c r="N19" s="240"/>
      <c r="O19" s="240"/>
      <c r="P19" s="240"/>
      <c r="Q19" s="66"/>
      <c r="R19" s="256" t="s">
        <v>25</v>
      </c>
      <c r="S19" s="256"/>
      <c r="T19" s="256"/>
      <c r="U19" s="256"/>
      <c r="V19" s="78"/>
      <c r="W19" s="243" t="str">
        <f>"Un espectador que leyera a la velocidad establecida en el proyecto ("&amp;AK6&amp;" "&amp;"CPS"&amp;"), durante los "&amp;AA6&amp;" segundos que el subtítulo permanecerá en la pantalla, tendría tiempo de leer lo siguiente:"</f>
        <v>Un espectador que leyera a la velocidad establecida en el proyecto (12 CPS), durante los 0 segundos que el subtítulo permanecerá en la pantalla, tendría tiempo de leer lo siguiente:</v>
      </c>
      <c r="X19" s="243"/>
      <c r="Y19" s="243"/>
      <c r="Z19" s="243"/>
      <c r="AA19" s="243"/>
      <c r="AB19" s="243"/>
      <c r="AC19" s="243"/>
      <c r="AD19" s="243"/>
      <c r="AE19" s="243"/>
      <c r="AF19" s="243"/>
      <c r="AG19" s="243"/>
      <c r="AH19" s="243"/>
      <c r="AI19" s="243"/>
      <c r="AJ19" s="243"/>
      <c r="AK19" s="243"/>
      <c r="AL19" s="243"/>
      <c r="AM19" s="243"/>
      <c r="AN19" s="118"/>
      <c r="AO19" s="118"/>
    </row>
    <row r="20" spans="1:41" ht="9.75" customHeight="1" thickBot="1">
      <c r="A20" s="127"/>
      <c r="B20" s="149"/>
      <c r="C20" s="149"/>
      <c r="D20" s="149"/>
      <c r="E20" s="75"/>
      <c r="F20" s="149"/>
      <c r="G20" s="149"/>
      <c r="H20" s="149"/>
      <c r="I20" s="75"/>
      <c r="J20" s="75"/>
      <c r="K20" s="149"/>
      <c r="L20" s="149"/>
      <c r="M20" s="149"/>
      <c r="N20" s="149"/>
      <c r="O20" s="149"/>
      <c r="P20" s="149"/>
      <c r="Q20" s="127"/>
      <c r="R20" s="237"/>
      <c r="S20" s="237"/>
      <c r="T20" s="237"/>
      <c r="U20" s="237"/>
      <c r="V20" s="78"/>
      <c r="W20" s="252"/>
      <c r="X20" s="252"/>
      <c r="Y20" s="252"/>
      <c r="Z20" s="252"/>
      <c r="AA20" s="252"/>
      <c r="AB20" s="252"/>
      <c r="AC20" s="252"/>
      <c r="AD20" s="252"/>
      <c r="AE20" s="252"/>
      <c r="AF20" s="252"/>
      <c r="AG20" s="252"/>
      <c r="AH20" s="252"/>
      <c r="AI20" s="252"/>
      <c r="AJ20" s="252"/>
      <c r="AK20" s="252"/>
      <c r="AL20" s="252"/>
      <c r="AM20" s="252"/>
      <c r="AN20" s="118"/>
      <c r="AO20" s="118"/>
    </row>
    <row r="21" spans="1:42" ht="36" customHeight="1">
      <c r="A21" s="127"/>
      <c r="B21" s="258" t="str">
        <f>(IF(R21=0,"La versión restringida y la versión extensa tienen una longitud idéntica.",IF(R21&gt;0,"La versión extensa es un "&amp;ABS(Param_inter!B4)*100&amp;" % más larga que la versión restringida.","La versión extensa es un "&amp;ABS(Param_inter!B4)*100&amp;" % más corta que la versión restringida.")))</f>
        <v>La versión restringida y la versión extensa tienen una longitud idéntica.</v>
      </c>
      <c r="C21" s="258"/>
      <c r="D21" s="258"/>
      <c r="E21" s="258"/>
      <c r="F21" s="258"/>
      <c r="G21" s="258"/>
      <c r="H21" s="258"/>
      <c r="I21" s="258"/>
      <c r="J21" s="258"/>
      <c r="K21" s="258"/>
      <c r="L21" s="258"/>
      <c r="M21" s="258"/>
      <c r="N21" s="258"/>
      <c r="O21" s="258"/>
      <c r="P21" s="258"/>
      <c r="Q21" s="127"/>
      <c r="R21" s="253">
        <f>IF(OR(U16=0,R16=0),0,((U16-R16)*100/R16)/100)</f>
        <v>0</v>
      </c>
      <c r="S21" s="253"/>
      <c r="T21" s="253"/>
      <c r="U21" s="253"/>
      <c r="V21" s="78"/>
      <c r="W21" s="246" t="str">
        <f>IF(AA6=0,"Atención: no se puede realizar la comparación de este subtítulo porque no hay tiempos de entrada y salida. Establécelos en el Editor.",MID(W14&amp;" "&amp;W15,1,AH6))</f>
        <v>Atención: no se puede realizar la comparación de este subtítulo porque no hay tiempos de entrada y salida. Establécelos en el Editor.</v>
      </c>
      <c r="X21" s="247"/>
      <c r="Y21" s="247"/>
      <c r="Z21" s="247"/>
      <c r="AA21" s="247"/>
      <c r="AB21" s="247"/>
      <c r="AC21" s="247"/>
      <c r="AD21" s="247"/>
      <c r="AE21" s="247"/>
      <c r="AF21" s="247"/>
      <c r="AG21" s="247"/>
      <c r="AH21" s="247"/>
      <c r="AI21" s="247"/>
      <c r="AJ21" s="247"/>
      <c r="AK21" s="247"/>
      <c r="AL21" s="247"/>
      <c r="AM21" s="248"/>
      <c r="AN21" s="118"/>
      <c r="AO21" s="235">
        <f>IF(AA6=0,0,LEN(W21)-1)</f>
        <v>0</v>
      </c>
      <c r="AP21" s="235"/>
    </row>
    <row r="22" spans="1:42" ht="29.25" customHeight="1" thickBot="1">
      <c r="A22" s="66"/>
      <c r="B22" s="258"/>
      <c r="C22" s="258"/>
      <c r="D22" s="258"/>
      <c r="E22" s="258"/>
      <c r="F22" s="258"/>
      <c r="G22" s="258"/>
      <c r="H22" s="258"/>
      <c r="I22" s="258"/>
      <c r="J22" s="258"/>
      <c r="K22" s="258"/>
      <c r="L22" s="258"/>
      <c r="M22" s="258"/>
      <c r="N22" s="258"/>
      <c r="O22" s="258"/>
      <c r="P22" s="258"/>
      <c r="Q22" s="118"/>
      <c r="R22" s="253"/>
      <c r="S22" s="253"/>
      <c r="T22" s="253"/>
      <c r="U22" s="253"/>
      <c r="V22" s="118"/>
      <c r="W22" s="249"/>
      <c r="X22" s="250"/>
      <c r="Y22" s="250"/>
      <c r="Z22" s="250"/>
      <c r="AA22" s="250"/>
      <c r="AB22" s="250"/>
      <c r="AC22" s="250"/>
      <c r="AD22" s="250"/>
      <c r="AE22" s="250"/>
      <c r="AF22" s="250"/>
      <c r="AG22" s="250"/>
      <c r="AH22" s="250"/>
      <c r="AI22" s="250"/>
      <c r="AJ22" s="250"/>
      <c r="AK22" s="250"/>
      <c r="AL22" s="250"/>
      <c r="AM22" s="251"/>
      <c r="AN22" s="118"/>
      <c r="AO22" s="235"/>
      <c r="AP22" s="235"/>
    </row>
    <row r="23" spans="1:42" ht="15.75" customHeight="1">
      <c r="A23" s="66"/>
      <c r="E23" s="66"/>
      <c r="F23" s="66"/>
      <c r="G23" s="66"/>
      <c r="H23" s="66"/>
      <c r="I23" s="66"/>
      <c r="J23" s="66"/>
      <c r="K23" s="234"/>
      <c r="L23" s="234"/>
      <c r="M23" s="66"/>
      <c r="N23" s="234"/>
      <c r="O23" s="234"/>
      <c r="P23" s="234"/>
      <c r="Q23" s="234"/>
      <c r="R23" s="234"/>
      <c r="S23" s="234"/>
      <c r="T23" s="234"/>
      <c r="U23" s="234"/>
      <c r="V23" s="234"/>
      <c r="W23" s="234"/>
      <c r="X23" s="234"/>
      <c r="Y23" s="234"/>
      <c r="Z23" s="150"/>
      <c r="AJ23" s="79"/>
      <c r="AN23" s="118"/>
      <c r="AO23" s="236" t="s">
        <v>65</v>
      </c>
      <c r="AP23" s="236"/>
    </row>
    <row r="24" spans="1:36" ht="23.25" customHeight="1">
      <c r="A24" s="75"/>
      <c r="B24" s="80"/>
      <c r="C24" s="80"/>
      <c r="D24" s="80"/>
      <c r="E24" s="81"/>
      <c r="F24" s="80"/>
      <c r="G24" s="80"/>
      <c r="H24" s="80"/>
      <c r="I24" s="81"/>
      <c r="J24" s="81"/>
      <c r="K24" s="80"/>
      <c r="L24" s="80"/>
      <c r="M24" s="80"/>
      <c r="N24" s="234"/>
      <c r="O24" s="234"/>
      <c r="P24" s="234"/>
      <c r="Q24" s="234"/>
      <c r="R24" s="234"/>
      <c r="S24" s="234"/>
      <c r="T24" s="234"/>
      <c r="U24" s="234"/>
      <c r="V24" s="234"/>
      <c r="W24" s="234"/>
      <c r="X24" s="234"/>
      <c r="Y24" s="234"/>
      <c r="Z24" s="148"/>
      <c r="AJ24" s="123"/>
    </row>
    <row r="25" spans="5:38" ht="30.75" customHeight="1">
      <c r="E25" s="82"/>
      <c r="I25" s="82"/>
      <c r="J25" s="82"/>
      <c r="N25" s="234"/>
      <c r="O25" s="234"/>
      <c r="P25" s="234"/>
      <c r="Q25" s="234"/>
      <c r="R25" s="234"/>
      <c r="S25" s="234"/>
      <c r="T25" s="234"/>
      <c r="U25" s="234"/>
      <c r="V25" s="234"/>
      <c r="W25" s="234"/>
      <c r="X25" s="234"/>
      <c r="Y25" s="234"/>
      <c r="Z25" s="148"/>
      <c r="AA25" s="151"/>
      <c r="AB25" s="151"/>
      <c r="AC25" s="151"/>
      <c r="AD25" s="151"/>
      <c r="AE25" s="151"/>
      <c r="AF25" s="151"/>
      <c r="AG25" s="151"/>
      <c r="AH25" s="151"/>
      <c r="AI25" s="151"/>
      <c r="AJ25" s="123"/>
      <c r="AK25" s="88" t="s">
        <v>60</v>
      </c>
      <c r="AL25" s="88" t="s">
        <v>60</v>
      </c>
    </row>
    <row r="26" spans="2:28" ht="12" customHeight="1">
      <c r="B26" s="82"/>
      <c r="C26" s="82"/>
      <c r="D26" s="82"/>
      <c r="E26" s="82"/>
      <c r="F26" s="82"/>
      <c r="G26" s="82"/>
      <c r="H26" s="82"/>
      <c r="I26" s="82"/>
      <c r="J26" s="82"/>
      <c r="K26" s="82"/>
      <c r="L26" s="82"/>
      <c r="M26" s="82"/>
      <c r="N26" s="234"/>
      <c r="O26" s="234"/>
      <c r="P26" s="234"/>
      <c r="Q26" s="234"/>
      <c r="R26" s="234"/>
      <c r="S26" s="234"/>
      <c r="T26" s="234"/>
      <c r="U26" s="234"/>
      <c r="V26" s="234"/>
      <c r="W26" s="234"/>
      <c r="X26" s="234"/>
      <c r="Y26" s="234"/>
      <c r="Z26" s="90"/>
      <c r="AA26" s="90"/>
      <c r="AB26" s="90"/>
    </row>
    <row r="27" spans="14:28" ht="27.75" customHeight="1">
      <c r="N27" s="234"/>
      <c r="O27" s="234"/>
      <c r="P27" s="234"/>
      <c r="Q27" s="234"/>
      <c r="R27" s="234"/>
      <c r="S27" s="234"/>
      <c r="T27" s="234"/>
      <c r="U27" s="234"/>
      <c r="V27" s="234"/>
      <c r="W27" s="234"/>
      <c r="X27" s="234"/>
      <c r="Y27" s="234"/>
      <c r="Z27" s="89"/>
      <c r="AA27" s="89"/>
      <c r="AB27" s="89"/>
    </row>
    <row r="28" spans="2:22" ht="24.75" customHeight="1">
      <c r="B28" s="83"/>
      <c r="C28" s="83"/>
      <c r="D28" s="83"/>
      <c r="E28" s="83"/>
      <c r="F28" s="83"/>
      <c r="G28" s="83"/>
      <c r="H28" s="83"/>
      <c r="I28" s="84"/>
      <c r="J28" s="84"/>
      <c r="K28" s="84"/>
      <c r="L28" s="84"/>
      <c r="M28" s="84"/>
      <c r="N28" s="84"/>
      <c r="O28" s="84"/>
      <c r="R28" s="80"/>
      <c r="S28" s="80"/>
      <c r="T28" s="80"/>
      <c r="U28" s="80"/>
      <c r="V28" s="80"/>
    </row>
    <row r="29" spans="18:22" ht="12.75" customHeight="1">
      <c r="R29" s="80"/>
      <c r="S29" s="80"/>
      <c r="T29" s="80"/>
      <c r="U29" s="80"/>
      <c r="V29" s="80"/>
    </row>
    <row r="30" spans="18:22" ht="33" customHeight="1">
      <c r="R30" s="80"/>
      <c r="S30" s="80"/>
      <c r="T30" s="80"/>
      <c r="U30" s="80"/>
      <c r="V30" s="80"/>
    </row>
    <row r="31" spans="18:22" ht="16.5" customHeight="1">
      <c r="R31" s="80"/>
      <c r="S31" s="80"/>
      <c r="T31" s="80"/>
      <c r="U31" s="80"/>
      <c r="V31" s="80"/>
    </row>
    <row r="32" spans="17:22" ht="12.75">
      <c r="Q32" s="85"/>
      <c r="R32" s="85"/>
      <c r="S32" s="85"/>
      <c r="T32" s="80"/>
      <c r="U32" s="80"/>
      <c r="V32" s="80"/>
    </row>
    <row r="33" spans="17:19" ht="28.5" customHeight="1">
      <c r="Q33" s="86"/>
      <c r="R33" s="87"/>
      <c r="S33" s="87"/>
    </row>
    <row r="34" spans="18:19" ht="12.75">
      <c r="R34" s="80"/>
      <c r="S34" s="80"/>
    </row>
    <row r="35" spans="18:19" ht="12.75">
      <c r="R35" s="80"/>
      <c r="S35" s="80"/>
    </row>
    <row r="36" spans="18:19" ht="12.75">
      <c r="R36" s="80"/>
      <c r="S36" s="80"/>
    </row>
    <row r="37" spans="2:8" ht="12.75">
      <c r="B37" s="88"/>
      <c r="C37" s="88"/>
      <c r="D37" s="88"/>
      <c r="E37" s="88"/>
      <c r="F37" s="88"/>
      <c r="G37" s="88"/>
      <c r="H37" s="88"/>
    </row>
  </sheetData>
  <sheetProtection selectLockedCells="1"/>
  <mergeCells count="74">
    <mergeCell ref="AE4:AF4"/>
    <mergeCell ref="AE6:AF7"/>
    <mergeCell ref="G6:U7"/>
    <mergeCell ref="W14:AM14"/>
    <mergeCell ref="W15:AM15"/>
    <mergeCell ref="AK6:AL7"/>
    <mergeCell ref="AK4:AL4"/>
    <mergeCell ref="W8:Y8"/>
    <mergeCell ref="AA8:AC8"/>
    <mergeCell ref="AK8:AL8"/>
    <mergeCell ref="W6:Y7"/>
    <mergeCell ref="W4:Y4"/>
    <mergeCell ref="AA6:AC7"/>
    <mergeCell ref="AA4:AC4"/>
    <mergeCell ref="K23:L23"/>
    <mergeCell ref="R25:S25"/>
    <mergeCell ref="T25:U25"/>
    <mergeCell ref="V25:W25"/>
    <mergeCell ref="X25:Y25"/>
    <mergeCell ref="N25:O25"/>
    <mergeCell ref="A1:AO2"/>
    <mergeCell ref="N23:O23"/>
    <mergeCell ref="R19:U19"/>
    <mergeCell ref="AH4:AI4"/>
    <mergeCell ref="B21:P22"/>
    <mergeCell ref="AH8:AI8"/>
    <mergeCell ref="AH6:AI7"/>
    <mergeCell ref="B4:E4"/>
    <mergeCell ref="B19:D19"/>
    <mergeCell ref="N19:P19"/>
    <mergeCell ref="P25:Q25"/>
    <mergeCell ref="G4:N4"/>
    <mergeCell ref="U10:AK10"/>
    <mergeCell ref="D16:P16"/>
    <mergeCell ref="W21:AM22"/>
    <mergeCell ref="W20:AM20"/>
    <mergeCell ref="R21:U22"/>
    <mergeCell ref="B6:E6"/>
    <mergeCell ref="K19:L19"/>
    <mergeCell ref="B10:R10"/>
    <mergeCell ref="R12:U12"/>
    <mergeCell ref="D14:P14"/>
    <mergeCell ref="D15:P15"/>
    <mergeCell ref="V23:W23"/>
    <mergeCell ref="X23:Y23"/>
    <mergeCell ref="W16:AM16"/>
    <mergeCell ref="W19:AM19"/>
    <mergeCell ref="N24:O24"/>
    <mergeCell ref="P24:Q24"/>
    <mergeCell ref="R24:S24"/>
    <mergeCell ref="T24:U24"/>
    <mergeCell ref="V24:W24"/>
    <mergeCell ref="X24:Y24"/>
    <mergeCell ref="AO21:AP22"/>
    <mergeCell ref="AO23:AP23"/>
    <mergeCell ref="R20:U20"/>
    <mergeCell ref="D17:P17"/>
    <mergeCell ref="W17:AM17"/>
    <mergeCell ref="P23:Q23"/>
    <mergeCell ref="R23:S23"/>
    <mergeCell ref="T23:U23"/>
    <mergeCell ref="F19:H19"/>
    <mergeCell ref="N26:O26"/>
    <mergeCell ref="P26:Q26"/>
    <mergeCell ref="R26:S26"/>
    <mergeCell ref="T26:U26"/>
    <mergeCell ref="V26:W26"/>
    <mergeCell ref="X26:Y26"/>
    <mergeCell ref="N27:O27"/>
    <mergeCell ref="P27:Q27"/>
    <mergeCell ref="R27:S27"/>
    <mergeCell ref="T27:U27"/>
    <mergeCell ref="V27:W27"/>
    <mergeCell ref="X27:Y27"/>
  </mergeCells>
  <conditionalFormatting sqref="R28:S183">
    <cfRule type="iconSet" priority="14" dxfId="2">
      <iconSet iconSet="3Symbols2">
        <cfvo type="percent" val="0"/>
        <cfvo type="percent" val="33"/>
        <cfvo type="percent" val="67"/>
      </iconSet>
    </cfRule>
  </conditionalFormatting>
  <conditionalFormatting sqref="R21">
    <cfRule type="expression" priority="6" dxfId="0">
      <formula>$R$21&gt;1</formula>
    </cfRule>
  </conditionalFormatting>
  <printOptions/>
  <pageMargins left="0.75" right="0.75" top="1" bottom="1" header="0" footer="0"/>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sheetPr codeName="Hoja2"/>
  <dimension ref="A1:O199"/>
  <sheetViews>
    <sheetView zoomScale="120" zoomScaleNormal="120" zoomScalePageLayoutView="0" workbookViewId="0" topLeftCell="A1">
      <selection activeCell="A2" sqref="A2"/>
    </sheetView>
  </sheetViews>
  <sheetFormatPr defaultColWidth="11.421875" defaultRowHeight="12.75"/>
  <cols>
    <col min="1" max="2" width="9.421875" style="0" customWidth="1"/>
    <col min="3" max="3" width="36.57421875" style="0" customWidth="1"/>
    <col min="4" max="4" width="8.421875" style="0" customWidth="1"/>
    <col min="5" max="6" width="10.00390625" style="0" customWidth="1"/>
    <col min="7" max="7" width="37.140625" style="0" customWidth="1"/>
    <col min="8" max="8" width="12.28125" style="0" customWidth="1"/>
    <col min="9" max="9" width="34.421875" style="0" customWidth="1"/>
    <col min="10" max="10" width="12.28125" style="0" customWidth="1"/>
    <col min="11" max="11" width="11.00390625" style="0" customWidth="1"/>
    <col min="12" max="13" width="25.140625" style="0" customWidth="1"/>
    <col min="14" max="14" width="68.7109375" style="0" customWidth="1"/>
    <col min="15" max="15" width="42.7109375" style="0" customWidth="1"/>
  </cols>
  <sheetData>
    <row r="1" spans="1:15" s="104" customFormat="1" ht="25.5">
      <c r="A1" s="102" t="s">
        <v>36</v>
      </c>
      <c r="B1" s="102" t="s">
        <v>11</v>
      </c>
      <c r="C1" s="102" t="s">
        <v>48</v>
      </c>
      <c r="D1" s="102" t="s">
        <v>40</v>
      </c>
      <c r="E1" s="102" t="s">
        <v>41</v>
      </c>
      <c r="F1" s="102" t="s">
        <v>42</v>
      </c>
      <c r="G1" s="102" t="s">
        <v>43</v>
      </c>
      <c r="H1" s="102" t="s">
        <v>45</v>
      </c>
      <c r="I1" s="102" t="s">
        <v>44</v>
      </c>
      <c r="J1" s="102" t="s">
        <v>46</v>
      </c>
      <c r="K1" s="103" t="s">
        <v>27</v>
      </c>
      <c r="L1" s="103" t="s">
        <v>68</v>
      </c>
      <c r="M1" s="103" t="s">
        <v>56</v>
      </c>
      <c r="N1" s="103" t="s">
        <v>47</v>
      </c>
      <c r="O1" s="103" t="s">
        <v>164</v>
      </c>
    </row>
    <row r="2" spans="1:15" ht="12.75">
      <c r="A2" s="17">
        <f ca="1">OFFSET(Editor!$B$1,ROWS(Editor!$B$1:B1)*4+2,)</f>
        <v>0</v>
      </c>
      <c r="B2" s="17">
        <f ca="1">OFFSET(Editor!$B$1,ROWS(Editor!$B$1:B1)*4+3,)</f>
        <v>0</v>
      </c>
      <c r="C2" s="17">
        <f ca="1">OFFSET(Editor!$E$1,ROWS(Editor!$E$1:E1)*4+2,)</f>
        <v>0</v>
      </c>
      <c r="D2" s="98">
        <f ca="1">OFFSET(Editor!$B$1,ROWS(Editor!$B$1:B1)*4+4,)</f>
        <v>0</v>
      </c>
      <c r="E2" s="47">
        <f ca="1">OFFSET(Editor!$H$1,ROWS(Editor!$H$1:H1)*4+2,)</f>
      </c>
      <c r="F2" s="47">
        <f ca="1">OFFSET(Editor!$H$1,ROWS(Editor!$H$1:H1)*4+3,)</f>
      </c>
      <c r="G2" s="47">
        <f ca="1">OFFSET(Editor!$G$1,ROWS(Editor!$G$1:G1)*4+2,)</f>
        <v>0</v>
      </c>
      <c r="H2" s="47">
        <f ca="1">OFFSET(Editor!$I$1,ROWS(Editor!$I$1:I1)*4+2,)</f>
        <v>0</v>
      </c>
      <c r="I2" s="47">
        <f ca="1">OFFSET(Editor!$G$1,ROWS(Editor!$G$1:G1)*4+3,)</f>
        <v>0</v>
      </c>
      <c r="J2" s="47">
        <f ca="1">OFFSET(Editor!$I$1,ROWS(Editor!$I$1:I1)*4+3,)</f>
        <v>0</v>
      </c>
      <c r="K2">
        <f ca="1">OFFSET(Editor!$J$1,ROWS(Editor!$J$1:J1)*4+3,)</f>
        <v>0</v>
      </c>
      <c r="L2">
        <f>(D2*Config!$G$7)/Config!$C$7</f>
        <v>0</v>
      </c>
      <c r="M2" s="169">
        <f ca="1">OFFSET(Editor!$N$1,ROWS(Editor!$N$1:N1)*4+3,)</f>
      </c>
      <c r="N2">
        <f>IF(OR(A2=0,B2=0),"",IF(L2&lt;=0,"Ilógico: el tiempo de salida del subtítulo es menor o igual que el de entrada.",IF(AND(A3-B2&lt;=0,A3&lt;&gt;0),"¡Subtítulo solapado con el siguiente!",IF(A3-B2&gt;=Config!$C$6,"",IF(A3=0,"",IF(A3-B2&lt;Config!$C$6,"¡Tiempo INSUFICIENTE entre subtítulos!"))))&amp;IF(D2&gt;Config!$C$7," ¡Duración superior a "&amp;Config!$C$7&amp;" segundos!",IF(D2&gt;=Config!$C$8,"",IF(D2&lt;Config!$C$8," ¡Duración inferior a "&amp;Config!$C$8&amp;" segundos!")))&amp;IF(OR(K2&gt;Config!$C$9+(Config!$C$9*Config!$C$11),K2&gt;L2+(L2*Config!$C$11))," ¡EXCESO DE CARACTERES!","")&amp;IF(H2&lt;=Config!$G$10,"",IF(H2&gt;=Config!$G$10," ¡Línea 1 demasiado larga!"))&amp;IF(J2&lt;=Config!$G$10,"",IF(J2&gt;=Config!$G$10," ¡Línea 2 demasiado larga!"))))</f>
      </c>
      <c r="O2" s="18">
        <f>_xlfn.IFERROR(IF(OR(A2=0,B2=0),"",(IF(ISERROR(INDEX(Planos!$A$3:$A$5000,MATCH(1,INDEX((Planos!$A$3:$A$5000&gt;=A2)*(Planos!$A$3:$A$5000&lt;=B2),),0))),"","Cambio de plano en fotograma "&amp;INDEX(Planos!$A$3:$A$5000,MATCH(1,INDEX((Planos!$A$3:$A$5000&gt;=A2)*(Planos!$A$3:$A$5000&lt;=B2),),0)))))&amp;IF(OR(A2=0,B2=0),"",IF(INDEX(Planos!$A$3:$A$5000,MATCH(1,INDEX((Planos!$A$3:$A$5000&gt;=A2)*(Planos!$A$3:$A$5000&lt;=B2),),0))&lt;A2+Config!$C$8*Config!$C$5," (menos de "&amp;Config!$C$8&amp;" seg. desde la entrada)",""))&amp;IF(OR(A2=0,B2=0),"",IF(INDEX(Planos!$A$3:$A$5000,MATCH(1,INDEX((Planos!$A$3:$A$5000&gt;=A2)*(Planos!$A$3:$A$5000&lt;=B2),),0))&gt;B2-Config!$C$8*Config!$C$5," (menos de "&amp;Config!$C$8&amp;" seg. hasta la salida)","")),"")</f>
      </c>
    </row>
    <row r="3" spans="1:15" ht="12.75">
      <c r="A3" s="17">
        <f ca="1">OFFSET(Editor!$B$1,ROWS(Editor!$B$1:B2)*4+2,)</f>
        <v>0</v>
      </c>
      <c r="B3" s="17">
        <f ca="1">OFFSET(Editor!$B$1,ROWS(Editor!$B$1:B2)*4+3,)</f>
        <v>0</v>
      </c>
      <c r="C3" s="17">
        <f ca="1">OFFSET(Editor!$E$1,ROWS(Editor!$E$1:E2)*4+2,)</f>
        <v>0</v>
      </c>
      <c r="D3" s="98">
        <f ca="1">OFFSET(Editor!$B$1,ROWS(Editor!$B$1:B2)*4+4,)</f>
        <v>0</v>
      </c>
      <c r="E3" s="47">
        <f ca="1">OFFSET(Editor!$H$1,ROWS(Editor!$H$1:H2)*4+2,)</f>
      </c>
      <c r="F3" s="47">
        <f ca="1">OFFSET(Editor!$H$1,ROWS(Editor!$H$1:H2)*4+3,)</f>
      </c>
      <c r="G3" s="47">
        <f ca="1">OFFSET(Editor!$G$1,ROWS(Editor!$G$1:G2)*4+2,)</f>
        <v>0</v>
      </c>
      <c r="H3" s="47">
        <f ca="1">OFFSET(Editor!$I$1,ROWS(Editor!$I$1:I2)*4+2,)</f>
        <v>0</v>
      </c>
      <c r="I3" s="47">
        <f ca="1">OFFSET(Editor!$G$1,ROWS(Editor!$G$1:G2)*4+3,)</f>
        <v>0</v>
      </c>
      <c r="J3" s="47">
        <f ca="1">OFFSET(Editor!$I$1,ROWS(Editor!$I$1:I2)*4+3,)</f>
        <v>0</v>
      </c>
      <c r="K3">
        <f ca="1">OFFSET(Editor!$J$1,ROWS(Editor!$J$1:J2)*4+3,)</f>
        <v>0</v>
      </c>
      <c r="L3">
        <f>(D3*Config!$G$7)/Config!$C$7</f>
        <v>0</v>
      </c>
      <c r="M3" s="169">
        <f ca="1">OFFSET(Editor!$N$1,ROWS(Editor!$N$1:N2)*4+3,)</f>
      </c>
      <c r="N3">
        <f>IF(OR(A3=0,B3=0),"",IF(L3&lt;=0,"Ilógico: el tiempo de salida del subtítulo es menor o igual que el de entrada.",IF(AND(A4-B3&lt;=0,A4&lt;&gt;0),"¡Subtítulo solapado con el siguiente!",IF(A4-B3&gt;=Config!$C$6,"",IF(A4=0,"",IF(A4-B3&lt;Config!$C$6,"¡Tiempo INSUFICIENTE entre subtítulos!"))))&amp;IF(D3&gt;Config!$C$7," ¡Duración superior a "&amp;Config!$C$7&amp;" segundos!",IF(D3&gt;=Config!$C$8,"",IF(D3&lt;Config!$C$8," ¡Duración inferior a "&amp;Config!$C$8&amp;" segundos!")))&amp;IF(OR(K3&gt;Config!$C$9+(Config!$C$9*Config!$C$11),K3&gt;L3+(L3*Config!$C$11))," ¡EXCESO DE CARACTERES!","")&amp;IF(H3&lt;=Config!$G$10,"",IF(H3&gt;=Config!$G$10," ¡Línea 1 demasiado larga!"))&amp;IF(J3&lt;=Config!$G$10,"",IF(J3&gt;=Config!$G$10," ¡Línea 2 demasiado larga!"))))</f>
      </c>
      <c r="O3" s="18">
        <f>_xlfn.IFERROR(IF(OR(A3=0,B3=0),"",(IF(ISERROR(INDEX(Planos!$A$3:$A$5000,MATCH(1,INDEX((Planos!$A$3:$A$5000&gt;=A3)*(Planos!$A$3:$A$5000&lt;=B3),),0))),"","Cambio de plano en fotograma "&amp;INDEX(Planos!$A$3:$A$5000,MATCH(1,INDEX((Planos!$A$3:$A$5000&gt;=A3)*(Planos!$A$3:$A$5000&lt;=B3),),0)))))&amp;IF(OR(A3=0,B3=0),"",IF(INDEX(Planos!$A$3:$A$5000,MATCH(1,INDEX((Planos!$A$3:$A$5000&gt;=A3)*(Planos!$A$3:$A$5000&lt;=B3),),0))&lt;A3+Config!$C$8*Config!$C$5," (menos de "&amp;Config!$C$8&amp;" seg. desde la entrada)",""))&amp;IF(OR(A3=0,B3=0),"",IF(INDEX(Planos!$A$3:$A$5000,MATCH(1,INDEX((Planos!$A$3:$A$5000&gt;=A3)*(Planos!$A$3:$A$5000&lt;=B3),),0))&gt;B3-Config!$C$8*Config!$C$5," (menos de "&amp;Config!$C$8&amp;" seg. hasta la salida)","")),"")</f>
      </c>
    </row>
    <row r="4" spans="1:15" ht="12.75">
      <c r="A4" s="17">
        <f ca="1">OFFSET(Editor!$B$1,ROWS(Editor!$B$1:B3)*4+2,)</f>
        <v>0</v>
      </c>
      <c r="B4" s="17">
        <f ca="1">OFFSET(Editor!$B$1,ROWS(Editor!$B$1:B3)*4+3,)</f>
        <v>0</v>
      </c>
      <c r="C4" s="17">
        <f ca="1">OFFSET(Editor!$E$1,ROWS(Editor!$E$1:E3)*4+2,)</f>
        <v>0</v>
      </c>
      <c r="D4" s="98">
        <f ca="1">OFFSET(Editor!$B$1,ROWS(Editor!$B$1:B3)*4+4,)</f>
        <v>0</v>
      </c>
      <c r="E4" s="47">
        <f ca="1">OFFSET(Editor!$H$1,ROWS(Editor!$H$1:H3)*4+2,)</f>
      </c>
      <c r="F4" s="47">
        <f ca="1">OFFSET(Editor!$H$1,ROWS(Editor!$H$1:H3)*4+3,)</f>
      </c>
      <c r="G4" s="47">
        <f ca="1">OFFSET(Editor!$G$1,ROWS(Editor!$G$1:G3)*4+2,)</f>
        <v>0</v>
      </c>
      <c r="H4" s="47">
        <f ca="1">OFFSET(Editor!$I$1,ROWS(Editor!$I$1:I3)*4+2,)</f>
        <v>0</v>
      </c>
      <c r="I4" s="47">
        <f ca="1">OFFSET(Editor!$G$1,ROWS(Editor!$G$1:G3)*4+3,)</f>
        <v>0</v>
      </c>
      <c r="J4" s="47">
        <f ca="1">OFFSET(Editor!$I$1,ROWS(Editor!$I$1:I3)*4+3,)</f>
        <v>0</v>
      </c>
      <c r="K4">
        <f ca="1">OFFSET(Editor!$J$1,ROWS(Editor!$J$1:J3)*4+3,)</f>
        <v>0</v>
      </c>
      <c r="L4">
        <f>(D4*Config!$G$7)/Config!$C$7</f>
        <v>0</v>
      </c>
      <c r="M4" s="169">
        <f ca="1">OFFSET(Editor!$N$1,ROWS(Editor!$N$1:N3)*4+3,)</f>
      </c>
      <c r="N4">
        <f>IF(OR(A4=0,B4=0),"",IF(L4&lt;=0,"Ilógico: el tiempo de salida del subtítulo es menor o igual que el de entrada.",IF(AND(A5-B4&lt;=0,A5&lt;&gt;0),"¡Subtítulo solapado con el siguiente!",IF(A5-B4&gt;=Config!$C$6,"",IF(A5=0,"",IF(A5-B4&lt;Config!$C$6,"¡Tiempo INSUFICIENTE entre subtítulos!"))))&amp;IF(D4&gt;Config!$C$7," ¡Duración superior a "&amp;Config!$C$7&amp;" segundos!",IF(D4&gt;=Config!$C$8,"",IF(D4&lt;Config!$C$8," ¡Duración inferior a "&amp;Config!$C$8&amp;" segundos!")))&amp;IF(OR(K4&gt;Config!$C$9+(Config!$C$9*Config!$C$11),K4&gt;L4+(L4*Config!$C$11))," ¡EXCESO DE CARACTERES!","")&amp;IF(H4&lt;=Config!$G$10,"",IF(H4&gt;=Config!$G$10," ¡Línea 1 demasiado larga!"))&amp;IF(J4&lt;=Config!$G$10,"",IF(J4&gt;=Config!$G$10," ¡Línea 2 demasiado larga!"))))</f>
      </c>
      <c r="O4" s="18">
        <f>_xlfn.IFERROR(IF(OR(A4=0,B4=0),"",(IF(ISERROR(INDEX(Planos!$A$3:$A$5000,MATCH(1,INDEX((Planos!$A$3:$A$5000&gt;=A4)*(Planos!$A$3:$A$5000&lt;=B4),),0))),"","Cambio de plano en fotograma "&amp;INDEX(Planos!$A$3:$A$5000,MATCH(1,INDEX((Planos!$A$3:$A$5000&gt;=A4)*(Planos!$A$3:$A$5000&lt;=B4),),0)))))&amp;IF(OR(A4=0,B4=0),"",IF(INDEX(Planos!$A$3:$A$5000,MATCH(1,INDEX((Planos!$A$3:$A$5000&gt;=A4)*(Planos!$A$3:$A$5000&lt;=B4),),0))&lt;A4+Config!$C$8*Config!$C$5," (menos de "&amp;Config!$C$8&amp;" seg. desde la entrada)",""))&amp;IF(OR(A4=0,B4=0),"",IF(INDEX(Planos!$A$3:$A$5000,MATCH(1,INDEX((Planos!$A$3:$A$5000&gt;=A4)*(Planos!$A$3:$A$5000&lt;=B4),),0))&gt;B4-Config!$C$8*Config!$C$5," (menos de "&amp;Config!$C$8&amp;" seg. hasta la salida)","")),"")</f>
      </c>
    </row>
    <row r="5" spans="1:15" ht="12.75">
      <c r="A5" s="17">
        <f ca="1">OFFSET(Editor!$B$1,ROWS(Editor!$B$1:B4)*4+2,)</f>
        <v>0</v>
      </c>
      <c r="B5" s="17">
        <f ca="1">OFFSET(Editor!$B$1,ROWS(Editor!$B$1:B4)*4+3,)</f>
        <v>0</v>
      </c>
      <c r="C5" s="17">
        <f ca="1">OFFSET(Editor!$E$1,ROWS(Editor!$E$1:E4)*4+2,)</f>
        <v>0</v>
      </c>
      <c r="D5" s="98">
        <f ca="1">OFFSET(Editor!$B$1,ROWS(Editor!$B$1:B4)*4+4,)</f>
        <v>0</v>
      </c>
      <c r="E5" s="47">
        <f ca="1">OFFSET(Editor!$H$1,ROWS(Editor!$H$1:H4)*4+2,)</f>
      </c>
      <c r="F5" s="47">
        <f ca="1">OFFSET(Editor!$H$1,ROWS(Editor!$H$1:H4)*4+3,)</f>
      </c>
      <c r="G5" s="47">
        <f ca="1">OFFSET(Editor!$G$1,ROWS(Editor!$G$1:G4)*4+2,)</f>
        <v>0</v>
      </c>
      <c r="H5" s="47">
        <f ca="1">OFFSET(Editor!$I$1,ROWS(Editor!$I$1:I4)*4+2,)</f>
        <v>0</v>
      </c>
      <c r="I5" s="47">
        <f ca="1">OFFSET(Editor!$G$1,ROWS(Editor!$G$1:G4)*4+3,)</f>
        <v>0</v>
      </c>
      <c r="J5" s="47">
        <f ca="1">OFFSET(Editor!$I$1,ROWS(Editor!$I$1:I4)*4+3,)</f>
        <v>0</v>
      </c>
      <c r="K5">
        <f ca="1">OFFSET(Editor!$J$1,ROWS(Editor!$J$1:J4)*4+3,)</f>
        <v>0</v>
      </c>
      <c r="L5">
        <f>(D5*Config!$G$7)/Config!$C$7</f>
        <v>0</v>
      </c>
      <c r="M5" s="169">
        <f ca="1">OFFSET(Editor!$N$1,ROWS(Editor!$N$1:N4)*4+3,)</f>
      </c>
      <c r="N5">
        <f>IF(OR(A5=0,B5=0),"",IF(L5&lt;=0,"Ilógico: el tiempo de salida del subtítulo es menor o igual que el de entrada.",IF(AND(A6-B5&lt;=0,A6&lt;&gt;0),"¡Subtítulo solapado con el siguiente!",IF(A6-B5&gt;=Config!$C$6,"",IF(A6=0,"",IF(A6-B5&lt;Config!$C$6,"¡Tiempo INSUFICIENTE entre subtítulos!"))))&amp;IF(D5&gt;Config!$C$7," ¡Duración superior a "&amp;Config!$C$7&amp;" segundos!",IF(D5&gt;=Config!$C$8,"",IF(D5&lt;Config!$C$8," ¡Duración inferior a "&amp;Config!$C$8&amp;" segundos!")))&amp;IF(OR(K5&gt;Config!$C$9+(Config!$C$9*Config!$C$11),K5&gt;L5+(L5*Config!$C$11))," ¡EXCESO DE CARACTERES!","")&amp;IF(H5&lt;=Config!$G$10,"",IF(H5&gt;=Config!$G$10," ¡Línea 1 demasiado larga!"))&amp;IF(J5&lt;=Config!$G$10,"",IF(J5&gt;=Config!$G$10," ¡Línea 2 demasiado larga!"))))</f>
      </c>
      <c r="O5" s="18">
        <f>_xlfn.IFERROR(IF(OR(A5=0,B5=0),"",(IF(ISERROR(INDEX(Planos!$A$3:$A$5000,MATCH(1,INDEX((Planos!$A$3:$A$5000&gt;=A5)*(Planos!$A$3:$A$5000&lt;=B5),),0))),"","Cambio de plano en fotograma "&amp;INDEX(Planos!$A$3:$A$5000,MATCH(1,INDEX((Planos!$A$3:$A$5000&gt;=A5)*(Planos!$A$3:$A$5000&lt;=B5),),0)))))&amp;IF(OR(A5=0,B5=0),"",IF(INDEX(Planos!$A$3:$A$5000,MATCH(1,INDEX((Planos!$A$3:$A$5000&gt;=A5)*(Planos!$A$3:$A$5000&lt;=B5),),0))&lt;A5+Config!$C$8*Config!$C$5," (menos de "&amp;Config!$C$8&amp;" seg. desde la entrada)",""))&amp;IF(OR(A5=0,B5=0),"",IF(INDEX(Planos!$A$3:$A$5000,MATCH(1,INDEX((Planos!$A$3:$A$5000&gt;=A5)*(Planos!$A$3:$A$5000&lt;=B5),),0))&gt;B5-Config!$C$8*Config!$C$5," (menos de "&amp;Config!$C$8&amp;" seg. hasta la salida)","")),"")</f>
      </c>
    </row>
    <row r="6" spans="1:15" ht="12.75">
      <c r="A6" s="17">
        <f ca="1">OFFSET(Editor!$B$1,ROWS(Editor!$B$1:B5)*4+2,)</f>
        <v>0</v>
      </c>
      <c r="B6" s="17">
        <f ca="1">OFFSET(Editor!$B$1,ROWS(Editor!$B$1:B5)*4+3,)</f>
        <v>0</v>
      </c>
      <c r="C6" s="17">
        <f ca="1">OFFSET(Editor!$E$1,ROWS(Editor!$E$1:E5)*4+2,)</f>
        <v>0</v>
      </c>
      <c r="D6" s="98">
        <f ca="1">OFFSET(Editor!$B$1,ROWS(Editor!$B$1:B5)*4+4,)</f>
        <v>0</v>
      </c>
      <c r="E6" s="47">
        <f ca="1">OFFSET(Editor!$H$1,ROWS(Editor!$H$1:H5)*4+2,)</f>
      </c>
      <c r="F6" s="47">
        <f ca="1">OFFSET(Editor!$H$1,ROWS(Editor!$H$1:H5)*4+3,)</f>
      </c>
      <c r="G6" s="47">
        <f ca="1">OFFSET(Editor!$G$1,ROWS(Editor!$G$1:G5)*4+2,)</f>
        <v>0</v>
      </c>
      <c r="H6" s="47">
        <f ca="1">OFFSET(Editor!$I$1,ROWS(Editor!$I$1:I5)*4+2,)</f>
        <v>0</v>
      </c>
      <c r="I6" s="47">
        <f ca="1">OFFSET(Editor!$G$1,ROWS(Editor!$G$1:G5)*4+3,)</f>
        <v>0</v>
      </c>
      <c r="J6" s="47">
        <f ca="1">OFFSET(Editor!$I$1,ROWS(Editor!$I$1:I5)*4+3,)</f>
        <v>0</v>
      </c>
      <c r="K6">
        <f ca="1">OFFSET(Editor!$J$1,ROWS(Editor!$J$1:J5)*4+3,)</f>
        <v>0</v>
      </c>
      <c r="L6">
        <f>(D6*Config!$G$7)/Config!$C$7</f>
        <v>0</v>
      </c>
      <c r="M6" s="169">
        <f ca="1">OFFSET(Editor!$N$1,ROWS(Editor!$N$1:N5)*4+3,)</f>
      </c>
      <c r="N6">
        <f>IF(OR(A6=0,B6=0),"",IF(L6&lt;=0,"Ilógico: el tiempo de salida del subtítulo es menor o igual que el de entrada.",IF(AND(A7-B6&lt;=0,A7&lt;&gt;0),"¡Subtítulo solapado con el siguiente!",IF(A7-B6&gt;=Config!$C$6,"",IF(A7=0,"",IF(A7-B6&lt;Config!$C$6,"¡Tiempo INSUFICIENTE entre subtítulos!"))))&amp;IF(D6&gt;Config!$C$7," ¡Duración superior a "&amp;Config!$C$7&amp;" segundos!",IF(D6&gt;=Config!$C$8,"",IF(D6&lt;Config!$C$8," ¡Duración inferior a "&amp;Config!$C$8&amp;" segundos!")))&amp;IF(OR(K6&gt;Config!$C$9+(Config!$C$9*Config!$C$11),K6&gt;L6+(L6*Config!$C$11))," ¡EXCESO DE CARACTERES!","")&amp;IF(H6&lt;=Config!$G$10,"",IF(H6&gt;=Config!$G$10," ¡Línea 1 demasiado larga!"))&amp;IF(J6&lt;=Config!$G$10,"",IF(J6&gt;=Config!$G$10," ¡Línea 2 demasiado larga!"))))</f>
      </c>
      <c r="O6" s="18">
        <f>_xlfn.IFERROR(IF(OR(A6=0,B6=0),"",(IF(ISERROR(INDEX(Planos!$A$3:$A$5000,MATCH(1,INDEX((Planos!$A$3:$A$5000&gt;=A6)*(Planos!$A$3:$A$5000&lt;=B6),),0))),"","Cambio de plano en fotograma "&amp;INDEX(Planos!$A$3:$A$5000,MATCH(1,INDEX((Planos!$A$3:$A$5000&gt;=A6)*(Planos!$A$3:$A$5000&lt;=B6),),0)))))&amp;IF(OR(A6=0,B6=0),"",IF(INDEX(Planos!$A$3:$A$5000,MATCH(1,INDEX((Planos!$A$3:$A$5000&gt;=A6)*(Planos!$A$3:$A$5000&lt;=B6),),0))&lt;A6+Config!$C$8*Config!$C$5," (menos de "&amp;Config!$C$8&amp;" seg. desde la entrada)",""))&amp;IF(OR(A6=0,B6=0),"",IF(INDEX(Planos!$A$3:$A$5000,MATCH(1,INDEX((Planos!$A$3:$A$5000&gt;=A6)*(Planos!$A$3:$A$5000&lt;=B6),),0))&gt;B6-Config!$C$8*Config!$C$5," (menos de "&amp;Config!$C$8&amp;" seg. hasta la salida)","")),"")</f>
      </c>
    </row>
    <row r="7" spans="1:15" ht="12.75">
      <c r="A7" s="17">
        <f ca="1">OFFSET(Editor!$B$1,ROWS(Editor!$B$1:B5)*4+2,)</f>
        <v>0</v>
      </c>
      <c r="B7" s="17">
        <f ca="1">OFFSET(Editor!$B$1,ROWS(Editor!$B$1:B5)*4+3,)</f>
        <v>0</v>
      </c>
      <c r="C7" s="17">
        <f ca="1">OFFSET(Editor!$E$1,ROWS(Editor!$E$1:E5)*4+2,)</f>
        <v>0</v>
      </c>
      <c r="D7" s="98">
        <f ca="1">OFFSET(Editor!$B$1,ROWS(Editor!$B$1:B5)*4+4,)</f>
        <v>0</v>
      </c>
      <c r="E7" s="47">
        <f ca="1">OFFSET(Editor!$H$1,ROWS(Editor!$H$1:H5)*4+2,)</f>
      </c>
      <c r="F7" s="47">
        <f ca="1">OFFSET(Editor!$H$1,ROWS(Editor!$H$1:H5)*4+3,)</f>
      </c>
      <c r="G7" s="47">
        <f ca="1">OFFSET(Editor!$G$1,ROWS(Editor!$G$1:G5)*4+2,)</f>
        <v>0</v>
      </c>
      <c r="H7" s="47">
        <f ca="1">OFFSET(Editor!$I$1,ROWS(Editor!$I$1:I5)*4+2,)</f>
        <v>0</v>
      </c>
      <c r="I7" s="47">
        <f ca="1">OFFSET(Editor!$G$1,ROWS(Editor!$G$1:G5)*4+3,)</f>
        <v>0</v>
      </c>
      <c r="J7" s="47">
        <f ca="1">OFFSET(Editor!$I$1,ROWS(Editor!$I$1:I5)*4+3,)</f>
        <v>0</v>
      </c>
      <c r="K7">
        <f ca="1">OFFSET(Editor!$J$1,ROWS(Editor!$J$1:J5)*4+3,)</f>
        <v>0</v>
      </c>
      <c r="L7">
        <f>(D7*Config!$G$7)/Config!$C$7</f>
        <v>0</v>
      </c>
      <c r="M7" s="169">
        <f ca="1">OFFSET(Editor!$N$1,ROWS(Editor!$N$1:N5)*4+3,)</f>
      </c>
      <c r="N7">
        <f>IF(OR(A7=0,B7=0),"",IF(L7&lt;=0,"Ilógico: el tiempo de salida del subtítulo es menor o igual que el de entrada.",IF(AND(A8-B7&lt;=0,A8&lt;&gt;0),"¡Subtítulo solapado con el siguiente!",IF(A8-B7&gt;=Config!$C$6,"",IF(A8=0,"",IF(A8-B7&lt;Config!$C$6,"¡Tiempo INSUFICIENTE entre subtítulos!"))))&amp;IF(D7&gt;Config!$C$7," ¡Duración superior a "&amp;Config!$C$7&amp;" segundos!",IF(D7&gt;=Config!$C$8,"",IF(D7&lt;Config!$C$8," ¡Duración inferior a "&amp;Config!$C$8&amp;" segundos!")))&amp;IF(OR(K7&gt;Config!$C$9+(Config!$C$9*Config!$C$11),K7&gt;L7+(L7*Config!$C$11))," ¡EXCESO DE CARACTERES!","")&amp;IF(H7&lt;=Config!$G$10,"",IF(H7&gt;=Config!$G$10," ¡Línea 1 demasiado larga!"))&amp;IF(J7&lt;=Config!$G$10,"",IF(J7&gt;=Config!$G$10," ¡Línea 2 demasiado larga!"))))</f>
      </c>
      <c r="O7" s="18">
        <f>_xlfn.IFERROR(IF(OR(A7=0,B7=0),"",(IF(ISERROR(INDEX(Planos!$A$3:$A$5000,MATCH(1,INDEX((Planos!$A$3:$A$5000&gt;=A7)*(Planos!$A$3:$A$5000&lt;=B7),),0))),"","Cambio de plano en fotograma "&amp;INDEX(Planos!$A$3:$A$5000,MATCH(1,INDEX((Planos!$A$3:$A$5000&gt;=A7)*(Planos!$A$3:$A$5000&lt;=B7),),0)))))&amp;IF(OR(A7=0,B7=0),"",IF(INDEX(Planos!$A$3:$A$5000,MATCH(1,INDEX((Planos!$A$3:$A$5000&gt;=A7)*(Planos!$A$3:$A$5000&lt;=B7),),0))&lt;A7+Config!$C$8*Config!$C$5," (menos de "&amp;Config!$C$8&amp;" seg. desde la entrada)",""))&amp;IF(OR(A7=0,B7=0),"",IF(INDEX(Planos!$A$3:$A$5000,MATCH(1,INDEX((Planos!$A$3:$A$5000&gt;=A7)*(Planos!$A$3:$A$5000&lt;=B7),),0))&gt;B7-Config!$C$8*Config!$C$5," (menos de "&amp;Config!$C$8&amp;" seg. hasta la salida)","")),"")</f>
      </c>
    </row>
    <row r="8" spans="1:15" ht="12.75">
      <c r="A8" s="17">
        <f ca="1">OFFSET(Editor!$B$1,ROWS(Editor!$B$1:B5)*4+2,)</f>
        <v>0</v>
      </c>
      <c r="B8" s="17">
        <f ca="1">OFFSET(Editor!$B$1,ROWS(Editor!$B$1:B5)*4+3,)</f>
        <v>0</v>
      </c>
      <c r="C8" s="17">
        <f ca="1">OFFSET(Editor!$E$1,ROWS(Editor!$E$1:E5)*4+2,)</f>
        <v>0</v>
      </c>
      <c r="D8" s="98">
        <f ca="1">OFFSET(Editor!$B$1,ROWS(Editor!$B$1:B5)*4+4,)</f>
        <v>0</v>
      </c>
      <c r="E8" s="47">
        <f ca="1">OFFSET(Editor!$H$1,ROWS(Editor!$H$1:H5)*4+2,)</f>
      </c>
      <c r="F8" s="47">
        <f ca="1">OFFSET(Editor!$H$1,ROWS(Editor!$H$1:H5)*4+3,)</f>
      </c>
      <c r="G8" s="47">
        <f ca="1">OFFSET(Editor!$G$1,ROWS(Editor!$G$1:G5)*4+2,)</f>
        <v>0</v>
      </c>
      <c r="H8" s="47">
        <f ca="1">OFFSET(Editor!$I$1,ROWS(Editor!$I$1:I5)*4+2,)</f>
        <v>0</v>
      </c>
      <c r="I8" s="47">
        <f ca="1">OFFSET(Editor!$G$1,ROWS(Editor!$G$1:G5)*4+3,)</f>
        <v>0</v>
      </c>
      <c r="J8" s="47">
        <f ca="1">OFFSET(Editor!$I$1,ROWS(Editor!$I$1:I5)*4+3,)</f>
        <v>0</v>
      </c>
      <c r="K8">
        <f ca="1">OFFSET(Editor!$J$1,ROWS(Editor!$J$1:J5)*4+3,)</f>
        <v>0</v>
      </c>
      <c r="L8">
        <f>(D8*Config!$G$7)/Config!$C$7</f>
        <v>0</v>
      </c>
      <c r="M8" s="169">
        <f ca="1">OFFSET(Editor!$N$1,ROWS(Editor!$N$1:N5)*4+3,)</f>
      </c>
      <c r="N8">
        <f>IF(OR(A8=0,B8=0),"",IF(L8&lt;=0,"Ilógico: el tiempo de salida del subtítulo es menor o igual que el de entrada.",IF(AND(A9-B8&lt;=0,A9&lt;&gt;0),"¡Subtítulo solapado con el siguiente!",IF(A9-B8&gt;=Config!$C$6,"",IF(A9=0,"",IF(A9-B8&lt;Config!$C$6,"¡Tiempo INSUFICIENTE entre subtítulos!"))))&amp;IF(D8&gt;Config!$C$7," ¡Duración superior a "&amp;Config!$C$7&amp;" segundos!",IF(D8&gt;=Config!$C$8,"",IF(D8&lt;Config!$C$8," ¡Duración inferior a "&amp;Config!$C$8&amp;" segundos!")))&amp;IF(OR(K8&gt;Config!$C$9+(Config!$C$9*Config!$C$11),K8&gt;L8+(L8*Config!$C$11))," ¡EXCESO DE CARACTERES!","")&amp;IF(H8&lt;=Config!$G$10,"",IF(H8&gt;=Config!$G$10," ¡Línea 1 demasiado larga!"))&amp;IF(J8&lt;=Config!$G$10,"",IF(J8&gt;=Config!$G$10," ¡Línea 2 demasiado larga!"))))</f>
      </c>
      <c r="O8" s="18">
        <f>_xlfn.IFERROR(IF(OR(A8=0,B8=0),"",(IF(ISERROR(INDEX(Planos!$A$3:$A$5000,MATCH(1,INDEX((Planos!$A$3:$A$5000&gt;=A8)*(Planos!$A$3:$A$5000&lt;=B8),),0))),"","Cambio de plano en fotograma "&amp;INDEX(Planos!$A$3:$A$5000,MATCH(1,INDEX((Planos!$A$3:$A$5000&gt;=A8)*(Planos!$A$3:$A$5000&lt;=B8),),0)))))&amp;IF(OR(A8=0,B8=0),"",IF(INDEX(Planos!$A$3:$A$5000,MATCH(1,INDEX((Planos!$A$3:$A$5000&gt;=A8)*(Planos!$A$3:$A$5000&lt;=B8),),0))&lt;A8+Config!$C$8*Config!$C$5," (menos de "&amp;Config!$C$8&amp;" seg. desde la entrada)",""))&amp;IF(OR(A8=0,B8=0),"",IF(INDEX(Planos!$A$3:$A$5000,MATCH(1,INDEX((Planos!$A$3:$A$5000&gt;=A8)*(Planos!$A$3:$A$5000&lt;=B8),),0))&gt;B8-Config!$C$8*Config!$C$5," (menos de "&amp;Config!$C$8&amp;" seg. hasta la salida)","")),"")</f>
      </c>
    </row>
    <row r="9" spans="1:15" ht="12.75">
      <c r="A9" s="17">
        <f ca="1">OFFSET(Editor!$B$1,ROWS(Editor!$B$1:B5)*4+2,)</f>
        <v>0</v>
      </c>
      <c r="B9" s="17">
        <f ca="1">OFFSET(Editor!$B$1,ROWS(Editor!$B$1:B5)*4+3,)</f>
        <v>0</v>
      </c>
      <c r="C9" s="17">
        <f ca="1">OFFSET(Editor!$E$1,ROWS(Editor!$E$1:E5)*4+2,)</f>
        <v>0</v>
      </c>
      <c r="D9" s="98">
        <f ca="1">OFFSET(Editor!$B$1,ROWS(Editor!$B$1:B5)*4+4,)</f>
        <v>0</v>
      </c>
      <c r="E9" s="47">
        <f ca="1">OFFSET(Editor!$H$1,ROWS(Editor!$H$1:H5)*4+2,)</f>
      </c>
      <c r="F9" s="47">
        <f ca="1">OFFSET(Editor!$H$1,ROWS(Editor!$H$1:H5)*4+3,)</f>
      </c>
      <c r="G9" s="47">
        <f ca="1">OFFSET(Editor!$G$1,ROWS(Editor!$G$1:G5)*4+2,)</f>
        <v>0</v>
      </c>
      <c r="H9" s="47">
        <f ca="1">OFFSET(Editor!$I$1,ROWS(Editor!$I$1:I5)*4+2,)</f>
        <v>0</v>
      </c>
      <c r="I9" s="47">
        <f ca="1">OFFSET(Editor!$G$1,ROWS(Editor!$G$1:G5)*4+3,)</f>
        <v>0</v>
      </c>
      <c r="J9" s="47">
        <f ca="1">OFFSET(Editor!$I$1,ROWS(Editor!$I$1:I5)*4+3,)</f>
        <v>0</v>
      </c>
      <c r="K9">
        <f ca="1">OFFSET(Editor!$J$1,ROWS(Editor!$J$1:J5)*4+3,)</f>
        <v>0</v>
      </c>
      <c r="L9">
        <f>(D9*Config!$G$7)/Config!$C$7</f>
        <v>0</v>
      </c>
      <c r="M9" s="169">
        <f ca="1">OFFSET(Editor!$N$1,ROWS(Editor!$N$1:N5)*4+3,)</f>
      </c>
      <c r="N9">
        <f>IF(OR(A9=0,B9=0),"",IF(L9&lt;=0,"Ilógico: el tiempo de salida del subtítulo es menor o igual que el de entrada.",IF(AND(A10-B9&lt;=0,A10&lt;&gt;0),"¡Subtítulo solapado con el siguiente!",IF(A10-B9&gt;=Config!$C$6,"",IF(A10=0,"",IF(A10-B9&lt;Config!$C$6,"¡Tiempo INSUFICIENTE entre subtítulos!"))))&amp;IF(D9&gt;Config!$C$7," ¡Duración superior a "&amp;Config!$C$7&amp;" segundos!",IF(D9&gt;=Config!$C$8,"",IF(D9&lt;Config!$C$8," ¡Duración inferior a "&amp;Config!$C$8&amp;" segundos!")))&amp;IF(OR(K9&gt;Config!$C$9+(Config!$C$9*Config!$C$11),K9&gt;L9+(L9*Config!$C$11))," ¡EXCESO DE CARACTERES!","")&amp;IF(H9&lt;=Config!$G$10,"",IF(H9&gt;=Config!$G$10," ¡Línea 1 demasiado larga!"))&amp;IF(J9&lt;=Config!$G$10,"",IF(J9&gt;=Config!$G$10," ¡Línea 2 demasiado larga!"))))</f>
      </c>
      <c r="O9" s="18">
        <f>_xlfn.IFERROR(IF(OR(A9=0,B9=0),"",(IF(ISERROR(INDEX(Planos!$A$3:$A$5000,MATCH(1,INDEX((Planos!$A$3:$A$5000&gt;=A9)*(Planos!$A$3:$A$5000&lt;=B9),),0))),"","Cambio de plano en fotograma "&amp;INDEX(Planos!$A$3:$A$5000,MATCH(1,INDEX((Planos!$A$3:$A$5000&gt;=A9)*(Planos!$A$3:$A$5000&lt;=B9),),0)))))&amp;IF(OR(A9=0,B9=0),"",IF(INDEX(Planos!$A$3:$A$5000,MATCH(1,INDEX((Planos!$A$3:$A$5000&gt;=A9)*(Planos!$A$3:$A$5000&lt;=B9),),0))&lt;A9+Config!$C$8*Config!$C$5," (menos de "&amp;Config!$C$8&amp;" seg. desde la entrada)",""))&amp;IF(OR(A9=0,B9=0),"",IF(INDEX(Planos!$A$3:$A$5000,MATCH(1,INDEX((Planos!$A$3:$A$5000&gt;=A9)*(Planos!$A$3:$A$5000&lt;=B9),),0))&gt;B9-Config!$C$8*Config!$C$5," (menos de "&amp;Config!$C$8&amp;" seg. hasta la salida)","")),"")</f>
      </c>
    </row>
    <row r="10" spans="1:15" ht="12.75">
      <c r="A10" s="17">
        <f ca="1">OFFSET(Editor!$B$1,ROWS(Editor!$B$1:B5)*4+2,)</f>
        <v>0</v>
      </c>
      <c r="B10" s="17">
        <f ca="1">OFFSET(Editor!$B$1,ROWS(Editor!$B$1:B5)*4+3,)</f>
        <v>0</v>
      </c>
      <c r="C10" s="17">
        <f ca="1">OFFSET(Editor!$E$1,ROWS(Editor!$E$1:E5)*4+2,)</f>
        <v>0</v>
      </c>
      <c r="D10" s="98">
        <f ca="1">OFFSET(Editor!$B$1,ROWS(Editor!$B$1:B5)*4+4,)</f>
        <v>0</v>
      </c>
      <c r="E10" s="47">
        <f ca="1">OFFSET(Editor!$H$1,ROWS(Editor!$H$1:H5)*4+2,)</f>
      </c>
      <c r="F10" s="47">
        <f ca="1">OFFSET(Editor!$H$1,ROWS(Editor!$H$1:H5)*4+3,)</f>
      </c>
      <c r="G10" s="47">
        <f ca="1">OFFSET(Editor!$G$1,ROWS(Editor!$G$1:G5)*4+2,)</f>
        <v>0</v>
      </c>
      <c r="H10" s="47">
        <f ca="1">OFFSET(Editor!$I$1,ROWS(Editor!$I$1:I5)*4+2,)</f>
        <v>0</v>
      </c>
      <c r="I10" s="47">
        <f ca="1">OFFSET(Editor!$G$1,ROWS(Editor!$G$1:G5)*4+3,)</f>
        <v>0</v>
      </c>
      <c r="J10" s="47">
        <f ca="1">OFFSET(Editor!$I$1,ROWS(Editor!$I$1:I5)*4+3,)</f>
        <v>0</v>
      </c>
      <c r="K10">
        <f ca="1">OFFSET(Editor!$J$1,ROWS(Editor!$J$1:J5)*4+3,)</f>
        <v>0</v>
      </c>
      <c r="L10">
        <f>(D10*Config!$G$7)/Config!$C$7</f>
        <v>0</v>
      </c>
      <c r="M10" s="169">
        <f ca="1">OFFSET(Editor!$N$1,ROWS(Editor!$N$1:N5)*4+3,)</f>
      </c>
      <c r="N10">
        <f>IF(OR(A10=0,B10=0),"",IF(L10&lt;=0,"Ilógico: el tiempo de salida del subtítulo es menor o igual que el de entrada.",IF(AND(A11-B10&lt;=0,A11&lt;&gt;0),"¡Subtítulo solapado con el siguiente!",IF(A11-B10&gt;=Config!$C$6,"",IF(A11=0,"",IF(A11-B10&lt;Config!$C$6,"¡Tiempo INSUFICIENTE entre subtítulos!"))))&amp;IF(D10&gt;Config!$C$7," ¡Duración superior a "&amp;Config!$C$7&amp;" segundos!",IF(D10&gt;=Config!$C$8,"",IF(D10&lt;Config!$C$8," ¡Duración inferior a "&amp;Config!$C$8&amp;" segundos!")))&amp;IF(OR(K10&gt;Config!$C$9+(Config!$C$9*Config!$C$11),K10&gt;L10+(L10*Config!$C$11))," ¡EXCESO DE CARACTERES!","")&amp;IF(H10&lt;=Config!$G$10,"",IF(H10&gt;=Config!$G$10," ¡Línea 1 demasiado larga!"))&amp;IF(J10&lt;=Config!$G$10,"",IF(J10&gt;=Config!$G$10," ¡Línea 2 demasiado larga!"))))</f>
      </c>
      <c r="O10" s="18">
        <f>_xlfn.IFERROR(IF(OR(A10=0,B10=0),"",(IF(ISERROR(INDEX(Planos!$A$3:$A$5000,MATCH(1,INDEX((Planos!$A$3:$A$5000&gt;=A10)*(Planos!$A$3:$A$5000&lt;=B10),),0))),"","Cambio de plano en fotograma "&amp;INDEX(Planos!$A$3:$A$5000,MATCH(1,INDEX((Planos!$A$3:$A$5000&gt;=A10)*(Planos!$A$3:$A$5000&lt;=B10),),0)))))&amp;IF(OR(A10=0,B10=0),"",IF(INDEX(Planos!$A$3:$A$5000,MATCH(1,INDEX((Planos!$A$3:$A$5000&gt;=A10)*(Planos!$A$3:$A$5000&lt;=B10),),0))&lt;A10+Config!$C$8*Config!$C$5," (menos de "&amp;Config!$C$8&amp;" seg. desde la entrada)",""))&amp;IF(OR(A10=0,B10=0),"",IF(INDEX(Planos!$A$3:$A$5000,MATCH(1,INDEX((Planos!$A$3:$A$5000&gt;=A10)*(Planos!$A$3:$A$5000&lt;=B10),),0))&gt;B10-Config!$C$8*Config!$C$5," (menos de "&amp;Config!$C$8&amp;" seg. hasta la salida)","")),"")</f>
      </c>
    </row>
    <row r="11" spans="1:15" ht="12.75">
      <c r="A11" s="17">
        <f ca="1">OFFSET(Editor!$B$1,ROWS(Editor!$B$1:B10)*4+2,)</f>
        <v>0</v>
      </c>
      <c r="B11" s="17">
        <f ca="1">OFFSET(Editor!$B$1,ROWS(Editor!$B$1:B10)*4+3,)</f>
        <v>0</v>
      </c>
      <c r="C11" s="17">
        <f ca="1">OFFSET(Editor!$E$1,ROWS(Editor!$E$1:E10)*4+2,)</f>
        <v>0</v>
      </c>
      <c r="D11" s="98">
        <f ca="1">OFFSET(Editor!$B$1,ROWS(Editor!$B$1:B10)*4+4,)</f>
        <v>0</v>
      </c>
      <c r="E11" s="47">
        <f ca="1">OFFSET(Editor!$H$1,ROWS(Editor!$H$1:H10)*4+2,)</f>
      </c>
      <c r="F11" s="47">
        <f ca="1">OFFSET(Editor!$H$1,ROWS(Editor!$H$1:H10)*4+3,)</f>
      </c>
      <c r="G11" s="47">
        <f ca="1">OFFSET(Editor!$G$1,ROWS(Editor!$G$1:G10)*4+2,)</f>
        <v>0</v>
      </c>
      <c r="H11" s="47">
        <f ca="1">OFFSET(Editor!$I$1,ROWS(Editor!$I$1:I10)*4+2,)</f>
        <v>0</v>
      </c>
      <c r="I11" s="47">
        <f ca="1">OFFSET(Editor!$G$1,ROWS(Editor!$G$1:G10)*4+3,)</f>
        <v>0</v>
      </c>
      <c r="J11" s="47">
        <f ca="1">OFFSET(Editor!$I$1,ROWS(Editor!$I$1:I10)*4+3,)</f>
        <v>0</v>
      </c>
      <c r="K11">
        <f ca="1">OFFSET(Editor!$J$1,ROWS(Editor!$J$1:J10)*4+3,)</f>
        <v>0</v>
      </c>
      <c r="L11">
        <f>(D11*Config!$G$7)/Config!$C$7</f>
        <v>0</v>
      </c>
      <c r="M11" s="169">
        <f ca="1">OFFSET(Editor!$N$1,ROWS(Editor!$N$1:N10)*4+3,)</f>
      </c>
      <c r="N11">
        <f>IF(OR(A11=0,B11=0),"",IF(L11&lt;=0,"Ilógico: el tiempo de salida del subtítulo es menor o igual que el de entrada.",IF(AND(A12-B11&lt;=0,A12&lt;&gt;0),"¡Subtítulo solapado con el siguiente!",IF(A12-B11&gt;=Config!$C$6,"",IF(A12=0,"",IF(A12-B11&lt;Config!$C$6,"¡Tiempo INSUFICIENTE entre subtítulos!"))))&amp;IF(D11&gt;Config!$C$7," ¡Duración superior a "&amp;Config!$C$7&amp;" segundos!",IF(D11&gt;=Config!$C$8,"",IF(D11&lt;Config!$C$8," ¡Duración inferior a "&amp;Config!$C$8&amp;" segundos!")))&amp;IF(OR(K11&gt;Config!$C$9+(Config!$C$9*Config!$C$11),K11&gt;L11+(L11*Config!$C$11))," ¡EXCESO DE CARACTERES!","")&amp;IF(H11&lt;=Config!$G$10,"",IF(H11&gt;=Config!$G$10," ¡Línea 1 demasiado larga!"))&amp;IF(J11&lt;=Config!$G$10,"",IF(J11&gt;=Config!$G$10," ¡Línea 2 demasiado larga!"))))</f>
      </c>
      <c r="O11" s="18">
        <f>_xlfn.IFERROR(IF(OR(A11=0,B11=0),"",(IF(ISERROR(INDEX(Planos!$A$3:$A$5000,MATCH(1,INDEX((Planos!$A$3:$A$5000&gt;=A11)*(Planos!$A$3:$A$5000&lt;=B11),),0))),"","Cambio de plano en fotograma "&amp;INDEX(Planos!$A$3:$A$5000,MATCH(1,INDEX((Planos!$A$3:$A$5000&gt;=A11)*(Planos!$A$3:$A$5000&lt;=B11),),0)))))&amp;IF(OR(A11=0,B11=0),"",IF(INDEX(Planos!$A$3:$A$5000,MATCH(1,INDEX((Planos!$A$3:$A$5000&gt;=A11)*(Planos!$A$3:$A$5000&lt;=B11),),0))&lt;A11+Config!$C$8*Config!$C$5," (menos de "&amp;Config!$C$8&amp;" seg. desde la entrada)",""))&amp;IF(OR(A11=0,B11=0),"",IF(INDEX(Planos!$A$3:$A$5000,MATCH(1,INDEX((Planos!$A$3:$A$5000&gt;=A11)*(Planos!$A$3:$A$5000&lt;=B11),),0))&gt;B11-Config!$C$8*Config!$C$5," (menos de "&amp;Config!$C$8&amp;" seg. hasta la salida)","")),"")</f>
      </c>
    </row>
    <row r="12" spans="1:15" ht="12.75">
      <c r="A12" s="17">
        <f ca="1">OFFSET(Editor!$B$1,ROWS(Editor!$B$1:B11)*4+2,)</f>
        <v>0</v>
      </c>
      <c r="B12" s="17">
        <f ca="1">OFFSET(Editor!$B$1,ROWS(Editor!$B$1:B11)*4+3,)</f>
        <v>0</v>
      </c>
      <c r="C12" s="17">
        <f ca="1">OFFSET(Editor!$E$1,ROWS(Editor!$E$1:E11)*4+2,)</f>
        <v>0</v>
      </c>
      <c r="D12" s="98">
        <f ca="1">OFFSET(Editor!$B$1,ROWS(Editor!$B$1:B11)*4+4,)</f>
        <v>0</v>
      </c>
      <c r="E12" s="47">
        <f ca="1">OFFSET(Editor!$H$1,ROWS(Editor!$H$1:H11)*4+2,)</f>
      </c>
      <c r="F12" s="47">
        <f ca="1">OFFSET(Editor!$H$1,ROWS(Editor!$H$1:H11)*4+3,)</f>
      </c>
      <c r="G12" s="47">
        <f ca="1">OFFSET(Editor!$G$1,ROWS(Editor!$G$1:G11)*4+2,)</f>
        <v>0</v>
      </c>
      <c r="H12" s="47">
        <f ca="1">OFFSET(Editor!$I$1,ROWS(Editor!$I$1:I11)*4+2,)</f>
        <v>0</v>
      </c>
      <c r="I12" s="47">
        <f ca="1">OFFSET(Editor!$G$1,ROWS(Editor!$G$1:G11)*4+3,)</f>
        <v>0</v>
      </c>
      <c r="J12" s="47">
        <f ca="1">OFFSET(Editor!$I$1,ROWS(Editor!$I$1:I11)*4+3,)</f>
        <v>0</v>
      </c>
      <c r="K12">
        <f ca="1">OFFSET(Editor!$J$1,ROWS(Editor!$J$1:J11)*4+3,)</f>
        <v>0</v>
      </c>
      <c r="L12">
        <f>(D12*Config!$G$7)/Config!$C$7</f>
        <v>0</v>
      </c>
      <c r="M12" s="169">
        <f ca="1">OFFSET(Editor!$N$1,ROWS(Editor!$N$1:N11)*4+3,)</f>
      </c>
      <c r="N12">
        <f>IF(OR(A12=0,B12=0),"",IF(L12&lt;=0,"Ilógico: el tiempo de salida del subtítulo es menor o igual que el de entrada.",IF(AND(A13-B12&lt;=0,A13&lt;&gt;0),"¡Subtítulo solapado con el siguiente!",IF(A13-B12&gt;=Config!$C$6,"",IF(A13=0,"",IF(A13-B12&lt;Config!$C$6,"¡Tiempo INSUFICIENTE entre subtítulos!"))))&amp;IF(D12&gt;Config!$C$7," ¡Duración superior a "&amp;Config!$C$7&amp;" segundos!",IF(D12&gt;=Config!$C$8,"",IF(D12&lt;Config!$C$8," ¡Duración inferior a "&amp;Config!$C$8&amp;" segundos!")))&amp;IF(OR(K12&gt;Config!$C$9+(Config!$C$9*Config!$C$11),K12&gt;L12+(L12*Config!$C$11))," ¡EXCESO DE CARACTERES!","")&amp;IF(H12&lt;=Config!$G$10,"",IF(H12&gt;=Config!$G$10," ¡Línea 1 demasiado larga!"))&amp;IF(J12&lt;=Config!$G$10,"",IF(J12&gt;=Config!$G$10," ¡Línea 2 demasiado larga!"))))</f>
      </c>
      <c r="O12" s="18">
        <f>_xlfn.IFERROR(IF(OR(A12=0,B12=0),"",(IF(ISERROR(INDEX(Planos!$A$3:$A$5000,MATCH(1,INDEX((Planos!$A$3:$A$5000&gt;=A12)*(Planos!$A$3:$A$5000&lt;=B12),),0))),"","Cambio de plano en fotograma "&amp;INDEX(Planos!$A$3:$A$5000,MATCH(1,INDEX((Planos!$A$3:$A$5000&gt;=A12)*(Planos!$A$3:$A$5000&lt;=B12),),0)))))&amp;IF(OR(A12=0,B12=0),"",IF(INDEX(Planos!$A$3:$A$5000,MATCH(1,INDEX((Planos!$A$3:$A$5000&gt;=A12)*(Planos!$A$3:$A$5000&lt;=B12),),0))&lt;A12+Config!$C$8*Config!$C$5," (menos de "&amp;Config!$C$8&amp;" seg. desde la entrada)",""))&amp;IF(OR(A12=0,B12=0),"",IF(INDEX(Planos!$A$3:$A$5000,MATCH(1,INDEX((Planos!$A$3:$A$5000&gt;=A12)*(Planos!$A$3:$A$5000&lt;=B12),),0))&gt;B12-Config!$C$8*Config!$C$5," (menos de "&amp;Config!$C$8&amp;" seg. hasta la salida)","")),"")</f>
      </c>
    </row>
    <row r="13" spans="1:15" ht="12.75">
      <c r="A13" s="17">
        <f ca="1">OFFSET(Editor!$B$1,ROWS(Editor!$B$1:B12)*4+2,)</f>
        <v>0</v>
      </c>
      <c r="B13" s="17">
        <f ca="1">OFFSET(Editor!$B$1,ROWS(Editor!$B$1:B12)*4+3,)</f>
        <v>0</v>
      </c>
      <c r="C13" s="17">
        <f ca="1">OFFSET(Editor!$E$1,ROWS(Editor!$E$1:E12)*4+2,)</f>
        <v>0</v>
      </c>
      <c r="D13" s="98">
        <f ca="1">OFFSET(Editor!$B$1,ROWS(Editor!$B$1:B12)*4+4,)</f>
        <v>0</v>
      </c>
      <c r="E13" s="47">
        <f ca="1">OFFSET(Editor!$H$1,ROWS(Editor!$H$1:H12)*4+2,)</f>
      </c>
      <c r="F13" s="47">
        <f ca="1">OFFSET(Editor!$H$1,ROWS(Editor!$H$1:H12)*4+3,)</f>
      </c>
      <c r="G13" s="47">
        <f ca="1">OFFSET(Editor!$G$1,ROWS(Editor!$G$1:G12)*4+2,)</f>
        <v>0</v>
      </c>
      <c r="H13" s="47">
        <f ca="1">OFFSET(Editor!$I$1,ROWS(Editor!$I$1:I12)*4+2,)</f>
        <v>0</v>
      </c>
      <c r="I13" s="47">
        <f ca="1">OFFSET(Editor!$G$1,ROWS(Editor!$G$1:G12)*4+3,)</f>
        <v>0</v>
      </c>
      <c r="J13" s="47">
        <f ca="1">OFFSET(Editor!$I$1,ROWS(Editor!$I$1:I12)*4+3,)</f>
        <v>0</v>
      </c>
      <c r="K13">
        <f ca="1">OFFSET(Editor!$J$1,ROWS(Editor!$J$1:J12)*4+3,)</f>
        <v>0</v>
      </c>
      <c r="L13">
        <f>(D13*Config!$G$7)/Config!$C$7</f>
        <v>0</v>
      </c>
      <c r="M13" s="169">
        <f ca="1">OFFSET(Editor!$N$1,ROWS(Editor!$N$1:N12)*4+3,)</f>
      </c>
      <c r="N13">
        <f>IF(OR(A13=0,B13=0),"",IF(L13&lt;=0,"Ilógico: el tiempo de salida del subtítulo es menor o igual que el de entrada.",IF(AND(A14-B13&lt;=0,A14&lt;&gt;0),"¡Subtítulo solapado con el siguiente!",IF(A14-B13&gt;=Config!$C$6,"",IF(A14=0,"",IF(A14-B13&lt;Config!$C$6,"¡Tiempo INSUFICIENTE entre subtítulos!"))))&amp;IF(D13&gt;Config!$C$7," ¡Duración superior a "&amp;Config!$C$7&amp;" segundos!",IF(D13&gt;=Config!$C$8,"",IF(D13&lt;Config!$C$8," ¡Duración inferior a "&amp;Config!$C$8&amp;" segundos!")))&amp;IF(OR(K13&gt;Config!$C$9+(Config!$C$9*Config!$C$11),K13&gt;L13+(L13*Config!$C$11))," ¡EXCESO DE CARACTERES!","")&amp;IF(H13&lt;=Config!$G$10,"",IF(H13&gt;=Config!$G$10," ¡Línea 1 demasiado larga!"))&amp;IF(J13&lt;=Config!$G$10,"",IF(J13&gt;=Config!$G$10," ¡Línea 2 demasiado larga!"))))</f>
      </c>
      <c r="O13" s="18">
        <f>_xlfn.IFERROR(IF(OR(A13=0,B13=0),"",(IF(ISERROR(INDEX(Planos!$A$3:$A$5000,MATCH(1,INDEX((Planos!$A$3:$A$5000&gt;=A13)*(Planos!$A$3:$A$5000&lt;=B13),),0))),"","Cambio de plano en fotograma "&amp;INDEX(Planos!$A$3:$A$5000,MATCH(1,INDEX((Planos!$A$3:$A$5000&gt;=A13)*(Planos!$A$3:$A$5000&lt;=B13),),0)))))&amp;IF(OR(A13=0,B13=0),"",IF(INDEX(Planos!$A$3:$A$5000,MATCH(1,INDEX((Planos!$A$3:$A$5000&gt;=A13)*(Planos!$A$3:$A$5000&lt;=B13),),0))&lt;A13+Config!$C$8*Config!$C$5," (menos de "&amp;Config!$C$8&amp;" seg. desde la entrada)",""))&amp;IF(OR(A13=0,B13=0),"",IF(INDEX(Planos!$A$3:$A$5000,MATCH(1,INDEX((Planos!$A$3:$A$5000&gt;=A13)*(Planos!$A$3:$A$5000&lt;=B13),),0))&gt;B13-Config!$C$8*Config!$C$5," (menos de "&amp;Config!$C$8&amp;" seg. hasta la salida)","")),"")</f>
      </c>
    </row>
    <row r="14" spans="1:15" ht="12.75">
      <c r="A14" s="17">
        <f ca="1">OFFSET(Editor!$B$1,ROWS(Editor!$B$1:B13)*4+2,)</f>
        <v>0</v>
      </c>
      <c r="B14" s="17">
        <f ca="1">OFFSET(Editor!$B$1,ROWS(Editor!$B$1:B13)*4+3,)</f>
        <v>0</v>
      </c>
      <c r="C14" s="17">
        <f ca="1">OFFSET(Editor!$E$1,ROWS(Editor!$E$1:E13)*4+2,)</f>
        <v>0</v>
      </c>
      <c r="D14" s="98">
        <f ca="1">OFFSET(Editor!$B$1,ROWS(Editor!$B$1:B13)*4+4,)</f>
        <v>0</v>
      </c>
      <c r="E14" s="47">
        <f ca="1">OFFSET(Editor!$H$1,ROWS(Editor!$H$1:H13)*4+2,)</f>
      </c>
      <c r="F14" s="47">
        <f ca="1">OFFSET(Editor!$H$1,ROWS(Editor!$H$1:H13)*4+3,)</f>
      </c>
      <c r="G14" s="47">
        <f ca="1">OFFSET(Editor!$G$1,ROWS(Editor!$G$1:G13)*4+2,)</f>
        <v>0</v>
      </c>
      <c r="H14" s="47">
        <f ca="1">OFFSET(Editor!$I$1,ROWS(Editor!$I$1:I13)*4+2,)</f>
        <v>0</v>
      </c>
      <c r="I14" s="47">
        <f ca="1">OFFSET(Editor!$G$1,ROWS(Editor!$G$1:G13)*4+3,)</f>
        <v>0</v>
      </c>
      <c r="J14" s="47">
        <f ca="1">OFFSET(Editor!$I$1,ROWS(Editor!$I$1:I13)*4+3,)</f>
        <v>0</v>
      </c>
      <c r="K14">
        <f ca="1">OFFSET(Editor!$J$1,ROWS(Editor!$J$1:J13)*4+3,)</f>
        <v>0</v>
      </c>
      <c r="L14">
        <f>(D14*Config!$G$7)/Config!$C$7</f>
        <v>0</v>
      </c>
      <c r="M14" s="169">
        <f ca="1">OFFSET(Editor!$N$1,ROWS(Editor!$N$1:N13)*4+3,)</f>
      </c>
      <c r="N14">
        <f>IF(OR(A14=0,B14=0),"",IF(L14&lt;=0,"Ilógico: el tiempo de salida del subtítulo es menor o igual que el de entrada.",IF(AND(A15-B14&lt;=0,A15&lt;&gt;0),"¡Subtítulo solapado con el siguiente!",IF(A15-B14&gt;=Config!$C$6,"",IF(A15=0,"",IF(A15-B14&lt;Config!$C$6,"¡Tiempo INSUFICIENTE entre subtítulos!"))))&amp;IF(D14&gt;Config!$C$7," ¡Duración superior a "&amp;Config!$C$7&amp;" segundos!",IF(D14&gt;=Config!$C$8,"",IF(D14&lt;Config!$C$8," ¡Duración inferior a "&amp;Config!$C$8&amp;" segundos!")))&amp;IF(OR(K14&gt;Config!$C$9+(Config!$C$9*Config!$C$11),K14&gt;L14+(L14*Config!$C$11))," ¡EXCESO DE CARACTERES!","")&amp;IF(H14&lt;=Config!$G$10,"",IF(H14&gt;=Config!$G$10," ¡Línea 1 demasiado larga!"))&amp;IF(J14&lt;=Config!$G$10,"",IF(J14&gt;=Config!$G$10," ¡Línea 2 demasiado larga!"))))</f>
      </c>
      <c r="O14" s="18">
        <f>_xlfn.IFERROR(IF(OR(A14=0,B14=0),"",(IF(ISERROR(INDEX(Planos!$A$3:$A$5000,MATCH(1,INDEX((Planos!$A$3:$A$5000&gt;=A14)*(Planos!$A$3:$A$5000&lt;=B14),),0))),"","Cambio de plano en fotograma "&amp;INDEX(Planos!$A$3:$A$5000,MATCH(1,INDEX((Planos!$A$3:$A$5000&gt;=A14)*(Planos!$A$3:$A$5000&lt;=B14),),0)))))&amp;IF(OR(A14=0,B14=0),"",IF(INDEX(Planos!$A$3:$A$5000,MATCH(1,INDEX((Planos!$A$3:$A$5000&gt;=A14)*(Planos!$A$3:$A$5000&lt;=B14),),0))&lt;A14+Config!$C$8*Config!$C$5," (menos de "&amp;Config!$C$8&amp;" seg. desde la entrada)",""))&amp;IF(OR(A14=0,B14=0),"",IF(INDEX(Planos!$A$3:$A$5000,MATCH(1,INDEX((Planos!$A$3:$A$5000&gt;=A14)*(Planos!$A$3:$A$5000&lt;=B14),),0))&gt;B14-Config!$C$8*Config!$C$5," (menos de "&amp;Config!$C$8&amp;" seg. hasta la salida)","")),"")</f>
      </c>
    </row>
    <row r="15" spans="1:15" ht="12.75">
      <c r="A15" s="17">
        <f ca="1">OFFSET(Editor!$B$1,ROWS(Editor!$B$1:B18)*4+2,)</f>
        <v>0</v>
      </c>
      <c r="B15" s="17">
        <f ca="1">OFFSET(Editor!$B$1,ROWS(Editor!$B$1:B18)*4+3,)</f>
        <v>0</v>
      </c>
      <c r="C15" s="17">
        <f ca="1">OFFSET(Editor!$E$1,ROWS(Editor!$E$1:E18)*4+2,)</f>
        <v>0</v>
      </c>
      <c r="D15" s="98">
        <f ca="1">OFFSET(Editor!$B$1,ROWS(Editor!$B$1:B18)*4+4,)</f>
        <v>0</v>
      </c>
      <c r="E15" s="47">
        <f ca="1">OFFSET(Editor!$H$1,ROWS(Editor!$H$1:H18)*4+2,)</f>
      </c>
      <c r="F15" s="47">
        <f ca="1">OFFSET(Editor!$H$1,ROWS(Editor!$H$1:H18)*4+3,)</f>
      </c>
      <c r="G15" s="47">
        <f ca="1">OFFSET(Editor!$G$1,ROWS(Editor!$G$1:G18)*4+2,)</f>
        <v>0</v>
      </c>
      <c r="H15" s="47">
        <f ca="1">OFFSET(Editor!$I$1,ROWS(Editor!$I$1:I18)*4+2,)</f>
        <v>0</v>
      </c>
      <c r="I15" s="47">
        <f ca="1">OFFSET(Editor!$G$1,ROWS(Editor!$G$1:G18)*4+3,)</f>
        <v>0</v>
      </c>
      <c r="J15" s="47">
        <f ca="1">OFFSET(Editor!$I$1,ROWS(Editor!$I$1:I18)*4+3,)</f>
        <v>0</v>
      </c>
      <c r="K15">
        <f ca="1">OFFSET(Editor!$J$1,ROWS(Editor!$J$1:J18)*4+3,)</f>
        <v>0</v>
      </c>
      <c r="L15">
        <f>(D15*Config!$G$7)/Config!$C$7</f>
        <v>0</v>
      </c>
      <c r="M15" s="169">
        <f ca="1">OFFSET(Editor!$N$1,ROWS(Editor!$N$1:N18)*4+3,)</f>
      </c>
      <c r="N15">
        <f>IF(OR(A15=0,B15=0),"",IF(L15&lt;=0,"Ilógico: el tiempo de salida del subtítulo es menor o igual que el de entrada.",IF(AND(A16-B15&lt;=0,A16&lt;&gt;0),"¡Subtítulo solapado con el siguiente!",IF(A16-B15&gt;=Config!$C$6,"",IF(A16=0,"",IF(A16-B15&lt;Config!$C$6,"¡Tiempo INSUFICIENTE entre subtítulos!"))))&amp;IF(D15&gt;Config!$C$7," ¡Duración superior a "&amp;Config!$C$7&amp;" segundos!",IF(D15&gt;=Config!$C$8,"",IF(D15&lt;Config!$C$8," ¡Duración inferior a "&amp;Config!$C$8&amp;" segundos!")))&amp;IF(OR(K15&gt;Config!$C$9+(Config!$C$9*Config!$C$11),K15&gt;L15+(L15*Config!$C$11))," ¡EXCESO DE CARACTERES!","")&amp;IF(H15&lt;=Config!$G$10,"",IF(H15&gt;=Config!$G$10," ¡Línea 1 demasiado larga!"))&amp;IF(J15&lt;=Config!$G$10,"",IF(J15&gt;=Config!$G$10," ¡Línea 2 demasiado larga!"))))</f>
      </c>
      <c r="O15" s="18">
        <f>_xlfn.IFERROR(IF(OR(A15=0,B15=0),"",(IF(ISERROR(INDEX(Planos!$A$3:$A$5000,MATCH(1,INDEX((Planos!$A$3:$A$5000&gt;=A15)*(Planos!$A$3:$A$5000&lt;=B15),),0))),"","Cambio de plano en fotograma "&amp;INDEX(Planos!$A$3:$A$5000,MATCH(1,INDEX((Planos!$A$3:$A$5000&gt;=A15)*(Planos!$A$3:$A$5000&lt;=B15),),0)))))&amp;IF(OR(A15=0,B15=0),"",IF(INDEX(Planos!$A$3:$A$5000,MATCH(1,INDEX((Planos!$A$3:$A$5000&gt;=A15)*(Planos!$A$3:$A$5000&lt;=B15),),0))&lt;A15+Config!$C$8*Config!$C$5," (menos de "&amp;Config!$C$8&amp;" seg. desde la entrada)",""))&amp;IF(OR(A15=0,B15=0),"",IF(INDEX(Planos!$A$3:$A$5000,MATCH(1,INDEX((Planos!$A$3:$A$5000&gt;=A15)*(Planos!$A$3:$A$5000&lt;=B15),),0))&gt;B15-Config!$C$8*Config!$C$5," (menos de "&amp;Config!$C$8&amp;" seg. hasta la salida)","")),"")</f>
      </c>
    </row>
    <row r="16" spans="1:15" ht="12.75">
      <c r="A16" s="17">
        <f ca="1">OFFSET(Editor!$B$1,ROWS(Editor!$B$1:B19)*4+2,)</f>
        <v>0</v>
      </c>
      <c r="B16" s="17">
        <f ca="1">OFFSET(Editor!$B$1,ROWS(Editor!$B$1:B19)*4+3,)</f>
        <v>0</v>
      </c>
      <c r="C16" s="17">
        <f ca="1">OFFSET(Editor!$E$1,ROWS(Editor!$E$1:E19)*4+2,)</f>
        <v>0</v>
      </c>
      <c r="D16" s="98">
        <f ca="1">OFFSET(Editor!$B$1,ROWS(Editor!$B$1:B19)*4+4,)</f>
        <v>0</v>
      </c>
      <c r="E16" s="47">
        <f ca="1">OFFSET(Editor!$H$1,ROWS(Editor!$H$1:H19)*4+2,)</f>
      </c>
      <c r="F16" s="47">
        <f ca="1">OFFSET(Editor!$H$1,ROWS(Editor!$H$1:H19)*4+3,)</f>
      </c>
      <c r="G16" s="47">
        <f ca="1">OFFSET(Editor!$G$1,ROWS(Editor!$G$1:G19)*4+2,)</f>
        <v>0</v>
      </c>
      <c r="H16" s="47">
        <f ca="1">OFFSET(Editor!$I$1,ROWS(Editor!$I$1:I19)*4+2,)</f>
        <v>0</v>
      </c>
      <c r="I16" s="47">
        <f ca="1">OFFSET(Editor!$G$1,ROWS(Editor!$G$1:G19)*4+3,)</f>
        <v>0</v>
      </c>
      <c r="J16" s="47">
        <f ca="1">OFFSET(Editor!$I$1,ROWS(Editor!$I$1:I19)*4+3,)</f>
        <v>0</v>
      </c>
      <c r="K16">
        <f ca="1">OFFSET(Editor!$J$1,ROWS(Editor!$J$1:J19)*4+3,)</f>
        <v>0</v>
      </c>
      <c r="L16">
        <f>(D16*Config!$G$7)/Config!$C$7</f>
        <v>0</v>
      </c>
      <c r="M16" s="169">
        <f ca="1">OFFSET(Editor!$N$1,ROWS(Editor!$N$1:N19)*4+3,)</f>
      </c>
      <c r="N16">
        <f>IF(OR(A16=0,B16=0),"",IF(L16&lt;=0,"Ilógico: el tiempo de salida del subtítulo es menor o igual que el de entrada.",IF(AND(A17-B16&lt;=0,A17&lt;&gt;0),"¡Subtítulo solapado con el siguiente!",IF(A17-B16&gt;=Config!$C$6,"",IF(A17=0,"",IF(A17-B16&lt;Config!$C$6,"¡Tiempo INSUFICIENTE entre subtítulos!"))))&amp;IF(D16&gt;Config!$C$7," ¡Duración superior a "&amp;Config!$C$7&amp;" segundos!",IF(D16&gt;=Config!$C$8,"",IF(D16&lt;Config!$C$8," ¡Duración inferior a "&amp;Config!$C$8&amp;" segundos!")))&amp;IF(OR(K16&gt;Config!$C$9+(Config!$C$9*Config!$C$11),K16&gt;L16+(L16*Config!$C$11))," ¡EXCESO DE CARACTERES!","")&amp;IF(H16&lt;=Config!$G$10,"",IF(H16&gt;=Config!$G$10," ¡Línea 1 demasiado larga!"))&amp;IF(J16&lt;=Config!$G$10,"",IF(J16&gt;=Config!$G$10," ¡Línea 2 demasiado larga!"))))</f>
      </c>
      <c r="O16" s="18">
        <f>_xlfn.IFERROR(IF(OR(A16=0,B16=0),"",(IF(ISERROR(INDEX(Planos!$A$3:$A$5000,MATCH(1,INDEX((Planos!$A$3:$A$5000&gt;=A16)*(Planos!$A$3:$A$5000&lt;=B16),),0))),"","Cambio de plano en fotograma "&amp;INDEX(Planos!$A$3:$A$5000,MATCH(1,INDEX((Planos!$A$3:$A$5000&gt;=A16)*(Planos!$A$3:$A$5000&lt;=B16),),0)))))&amp;IF(OR(A16=0,B16=0),"",IF(INDEX(Planos!$A$3:$A$5000,MATCH(1,INDEX((Planos!$A$3:$A$5000&gt;=A16)*(Planos!$A$3:$A$5000&lt;=B16),),0))&lt;A16+Config!$C$8*Config!$C$5," (menos de "&amp;Config!$C$8&amp;" seg. desde la entrada)",""))&amp;IF(OR(A16=0,B16=0),"",IF(INDEX(Planos!$A$3:$A$5000,MATCH(1,INDEX((Planos!$A$3:$A$5000&gt;=A16)*(Planos!$A$3:$A$5000&lt;=B16),),0))&gt;B16-Config!$C$8*Config!$C$5," (menos de "&amp;Config!$C$8&amp;" seg. hasta la salida)","")),"")</f>
      </c>
    </row>
    <row r="17" spans="1:15" ht="12.75">
      <c r="A17" s="17">
        <f ca="1">OFFSET(Editor!$B$1,ROWS(Editor!$B$1:B20)*4+2,)</f>
        <v>0</v>
      </c>
      <c r="B17" s="17">
        <f ca="1">OFFSET(Editor!$B$1,ROWS(Editor!$B$1:B20)*4+3,)</f>
        <v>0</v>
      </c>
      <c r="C17" s="17">
        <f ca="1">OFFSET(Editor!$E$1,ROWS(Editor!$E$1:E20)*4+2,)</f>
        <v>0</v>
      </c>
      <c r="D17" s="98">
        <f ca="1">OFFSET(Editor!$B$1,ROWS(Editor!$B$1:B20)*4+4,)</f>
        <v>0</v>
      </c>
      <c r="E17" s="47">
        <f ca="1">OFFSET(Editor!$H$1,ROWS(Editor!$H$1:H20)*4+2,)</f>
      </c>
      <c r="F17" s="47">
        <f ca="1">OFFSET(Editor!$H$1,ROWS(Editor!$H$1:H20)*4+3,)</f>
      </c>
      <c r="G17" s="47">
        <f ca="1">OFFSET(Editor!$G$1,ROWS(Editor!$G$1:G20)*4+2,)</f>
        <v>0</v>
      </c>
      <c r="H17" s="47">
        <f ca="1">OFFSET(Editor!$I$1,ROWS(Editor!$I$1:I20)*4+2,)</f>
        <v>0</v>
      </c>
      <c r="I17" s="47">
        <f ca="1">OFFSET(Editor!$G$1,ROWS(Editor!$G$1:G20)*4+3,)</f>
        <v>0</v>
      </c>
      <c r="J17" s="47">
        <f ca="1">OFFSET(Editor!$I$1,ROWS(Editor!$I$1:I20)*4+3,)</f>
        <v>0</v>
      </c>
      <c r="K17">
        <f ca="1">OFFSET(Editor!$J$1,ROWS(Editor!$J$1:J20)*4+3,)</f>
        <v>0</v>
      </c>
      <c r="L17">
        <f>(D17*Config!$G$7)/Config!$C$7</f>
        <v>0</v>
      </c>
      <c r="M17" s="169">
        <f ca="1">OFFSET(Editor!$N$1,ROWS(Editor!$N$1:N20)*4+3,)</f>
      </c>
      <c r="N17">
        <f>IF(OR(A17=0,B17=0),"",IF(L17&lt;=0,"Ilógico: el tiempo de salida del subtítulo es menor o igual que el de entrada.",IF(AND(A18-B17&lt;=0,A18&lt;&gt;0),"¡Subtítulo solapado con el siguiente!",IF(A18-B17&gt;=Config!$C$6,"",IF(A18=0,"",IF(A18-B17&lt;Config!$C$6,"¡Tiempo INSUFICIENTE entre subtítulos!"))))&amp;IF(D17&gt;Config!$C$7," ¡Duración superior a "&amp;Config!$C$7&amp;" segundos!",IF(D17&gt;=Config!$C$8,"",IF(D17&lt;Config!$C$8," ¡Duración inferior a "&amp;Config!$C$8&amp;" segundos!")))&amp;IF(OR(K17&gt;Config!$C$9+(Config!$C$9*Config!$C$11),K17&gt;L17+(L17*Config!$C$11))," ¡EXCESO DE CARACTERES!","")&amp;IF(H17&lt;=Config!$G$10,"",IF(H17&gt;=Config!$G$10," ¡Línea 1 demasiado larga!"))&amp;IF(J17&lt;=Config!$G$10,"",IF(J17&gt;=Config!$G$10," ¡Línea 2 demasiado larga!"))))</f>
      </c>
      <c r="O17" s="18">
        <f>_xlfn.IFERROR(IF(OR(A17=0,B17=0),"",(IF(ISERROR(INDEX(Planos!$A$3:$A$5000,MATCH(1,INDEX((Planos!$A$3:$A$5000&gt;=A17)*(Planos!$A$3:$A$5000&lt;=B17),),0))),"","Cambio de plano en fotograma "&amp;INDEX(Planos!$A$3:$A$5000,MATCH(1,INDEX((Planos!$A$3:$A$5000&gt;=A17)*(Planos!$A$3:$A$5000&lt;=B17),),0)))))&amp;IF(OR(A17=0,B17=0),"",IF(INDEX(Planos!$A$3:$A$5000,MATCH(1,INDEX((Planos!$A$3:$A$5000&gt;=A17)*(Planos!$A$3:$A$5000&lt;=B17),),0))&lt;A17+Config!$C$8*Config!$C$5," (menos de "&amp;Config!$C$8&amp;" seg. desde la entrada)",""))&amp;IF(OR(A17=0,B17=0),"",IF(INDEX(Planos!$A$3:$A$5000,MATCH(1,INDEX((Planos!$A$3:$A$5000&gt;=A17)*(Planos!$A$3:$A$5000&lt;=B17),),0))&gt;B17-Config!$C$8*Config!$C$5," (menos de "&amp;Config!$C$8&amp;" seg. hasta la salida)","")),"")</f>
      </c>
    </row>
    <row r="18" spans="1:15" ht="12.75">
      <c r="A18" s="17">
        <f ca="1">OFFSET(Editor!$B$1,ROWS(Editor!$B$1:B21)*4+2,)</f>
        <v>0</v>
      </c>
      <c r="B18" s="17">
        <f ca="1">OFFSET(Editor!$B$1,ROWS(Editor!$B$1:B21)*4+3,)</f>
        <v>0</v>
      </c>
      <c r="C18" s="17">
        <f ca="1">OFFSET(Editor!$E$1,ROWS(Editor!$E$1:E21)*4+2,)</f>
        <v>0</v>
      </c>
      <c r="D18" s="98">
        <f ca="1">OFFSET(Editor!$B$1,ROWS(Editor!$B$1:B21)*4+4,)</f>
        <v>0</v>
      </c>
      <c r="E18" s="47">
        <f ca="1">OFFSET(Editor!$H$1,ROWS(Editor!$H$1:H21)*4+2,)</f>
      </c>
      <c r="F18" s="47">
        <f ca="1">OFFSET(Editor!$H$1,ROWS(Editor!$H$1:H21)*4+3,)</f>
      </c>
      <c r="G18" s="47">
        <f ca="1">OFFSET(Editor!$G$1,ROWS(Editor!$G$1:G21)*4+2,)</f>
        <v>0</v>
      </c>
      <c r="H18" s="47">
        <f ca="1">OFFSET(Editor!$I$1,ROWS(Editor!$I$1:I21)*4+2,)</f>
        <v>0</v>
      </c>
      <c r="I18" s="47">
        <f ca="1">OFFSET(Editor!$G$1,ROWS(Editor!$G$1:G21)*4+3,)</f>
        <v>0</v>
      </c>
      <c r="J18" s="47">
        <f ca="1">OFFSET(Editor!$I$1,ROWS(Editor!$I$1:I21)*4+3,)</f>
        <v>0</v>
      </c>
      <c r="K18">
        <f ca="1">OFFSET(Editor!$J$1,ROWS(Editor!$J$1:J21)*4+3,)</f>
        <v>0</v>
      </c>
      <c r="L18">
        <f>(D18*Config!$G$7)/Config!$C$7</f>
        <v>0</v>
      </c>
      <c r="M18" s="169">
        <f ca="1">OFFSET(Editor!$N$1,ROWS(Editor!$N$1:N21)*4+3,)</f>
      </c>
      <c r="N18">
        <f>IF(OR(A18=0,B18=0),"",IF(L18&lt;=0,"Ilógico: el tiempo de salida del subtítulo es menor o igual que el de entrada.",IF(AND(A19-B18&lt;=0,A19&lt;&gt;0),"¡Subtítulo solapado con el siguiente!",IF(A19-B18&gt;=Config!$C$6,"",IF(A19=0,"",IF(A19-B18&lt;Config!$C$6,"¡Tiempo INSUFICIENTE entre subtítulos!"))))&amp;IF(D18&gt;Config!$C$7," ¡Duración superior a "&amp;Config!$C$7&amp;" segundos!",IF(D18&gt;=Config!$C$8,"",IF(D18&lt;Config!$C$8," ¡Duración inferior a "&amp;Config!$C$8&amp;" segundos!")))&amp;IF(OR(K18&gt;Config!$C$9+(Config!$C$9*Config!$C$11),K18&gt;L18+(L18*Config!$C$11))," ¡EXCESO DE CARACTERES!","")&amp;IF(H18&lt;=Config!$G$10,"",IF(H18&gt;=Config!$G$10," ¡Línea 1 demasiado larga!"))&amp;IF(J18&lt;=Config!$G$10,"",IF(J18&gt;=Config!$G$10," ¡Línea 2 demasiado larga!"))))</f>
      </c>
      <c r="O18" s="18">
        <f>_xlfn.IFERROR(IF(OR(A18=0,B18=0),"",(IF(ISERROR(INDEX(Planos!$A$3:$A$5000,MATCH(1,INDEX((Planos!$A$3:$A$5000&gt;=A18)*(Planos!$A$3:$A$5000&lt;=B18),),0))),"","Cambio de plano en fotograma "&amp;INDEX(Planos!$A$3:$A$5000,MATCH(1,INDEX((Planos!$A$3:$A$5000&gt;=A18)*(Planos!$A$3:$A$5000&lt;=B18),),0)))))&amp;IF(OR(A18=0,B18=0),"",IF(INDEX(Planos!$A$3:$A$5000,MATCH(1,INDEX((Planos!$A$3:$A$5000&gt;=A18)*(Planos!$A$3:$A$5000&lt;=B18),),0))&lt;A18+Config!$C$8*Config!$C$5," (menos de "&amp;Config!$C$8&amp;" seg. desde la entrada)",""))&amp;IF(OR(A18=0,B18=0),"",IF(INDEX(Planos!$A$3:$A$5000,MATCH(1,INDEX((Planos!$A$3:$A$5000&gt;=A18)*(Planos!$A$3:$A$5000&lt;=B18),),0))&gt;B18-Config!$C$8*Config!$C$5," (menos de "&amp;Config!$C$8&amp;" seg. hasta la salida)","")),"")</f>
      </c>
    </row>
    <row r="19" spans="1:15" ht="12.75">
      <c r="A19" s="17">
        <f ca="1">OFFSET(Editor!$B$1,ROWS(Editor!$B$1:B22)*4+2,)</f>
        <v>0</v>
      </c>
      <c r="B19" s="17">
        <f ca="1">OFFSET(Editor!$B$1,ROWS(Editor!$B$1:B22)*4+3,)</f>
        <v>0</v>
      </c>
      <c r="C19" s="17">
        <f ca="1">OFFSET(Editor!$E$1,ROWS(Editor!$E$1:E22)*4+2,)</f>
        <v>0</v>
      </c>
      <c r="D19" s="98">
        <f ca="1">OFFSET(Editor!$B$1,ROWS(Editor!$B$1:B22)*4+4,)</f>
        <v>0</v>
      </c>
      <c r="E19" s="47">
        <f ca="1">OFFSET(Editor!$H$1,ROWS(Editor!$H$1:H22)*4+2,)</f>
      </c>
      <c r="F19" s="47">
        <f ca="1">OFFSET(Editor!$H$1,ROWS(Editor!$H$1:H22)*4+3,)</f>
      </c>
      <c r="G19" s="47">
        <f ca="1">OFFSET(Editor!$G$1,ROWS(Editor!$G$1:G22)*4+2,)</f>
        <v>0</v>
      </c>
      <c r="H19" s="47">
        <f ca="1">OFFSET(Editor!$I$1,ROWS(Editor!$I$1:I22)*4+2,)</f>
        <v>0</v>
      </c>
      <c r="I19" s="47">
        <f ca="1">OFFSET(Editor!$G$1,ROWS(Editor!$G$1:G22)*4+3,)</f>
        <v>0</v>
      </c>
      <c r="J19" s="47">
        <f ca="1">OFFSET(Editor!$I$1,ROWS(Editor!$I$1:I22)*4+3,)</f>
        <v>0</v>
      </c>
      <c r="K19">
        <f ca="1">OFFSET(Editor!$J$1,ROWS(Editor!$J$1:J22)*4+3,)</f>
        <v>0</v>
      </c>
      <c r="L19">
        <f>(D19*Config!$G$7)/Config!$C$7</f>
        <v>0</v>
      </c>
      <c r="M19" s="169">
        <f ca="1">OFFSET(Editor!$N$1,ROWS(Editor!$N$1:N22)*4+3,)</f>
      </c>
      <c r="N19">
        <f>IF(OR(A19=0,B19=0),"",IF(L19&lt;=0,"Ilógico: el tiempo de salida del subtítulo es menor o igual que el de entrada.",IF(AND(A20-B19&lt;=0,A20&lt;&gt;0),"¡Subtítulo solapado con el siguiente!",IF(A20-B19&gt;=Config!$C$6,"",IF(A20=0,"",IF(A20-B19&lt;Config!$C$6,"¡Tiempo INSUFICIENTE entre subtítulos!"))))&amp;IF(D19&gt;Config!$C$7," ¡Duración superior a "&amp;Config!$C$7&amp;" segundos!",IF(D19&gt;=Config!$C$8,"",IF(D19&lt;Config!$C$8," ¡Duración inferior a "&amp;Config!$C$8&amp;" segundos!")))&amp;IF(OR(K19&gt;Config!$C$9+(Config!$C$9*Config!$C$11),K19&gt;L19+(L19*Config!$C$11))," ¡EXCESO DE CARACTERES!","")&amp;IF(H19&lt;=Config!$G$10,"",IF(H19&gt;=Config!$G$10," ¡Línea 1 demasiado larga!"))&amp;IF(J19&lt;=Config!$G$10,"",IF(J19&gt;=Config!$G$10," ¡Línea 2 demasiado larga!"))))</f>
      </c>
      <c r="O19" s="18">
        <f>_xlfn.IFERROR(IF(OR(A19=0,B19=0),"",(IF(ISERROR(INDEX(Planos!$A$3:$A$5000,MATCH(1,INDEX((Planos!$A$3:$A$5000&gt;=A19)*(Planos!$A$3:$A$5000&lt;=B19),),0))),"","Cambio de plano en fotograma "&amp;INDEX(Planos!$A$3:$A$5000,MATCH(1,INDEX((Planos!$A$3:$A$5000&gt;=A19)*(Planos!$A$3:$A$5000&lt;=B19),),0)))))&amp;IF(OR(A19=0,B19=0),"",IF(INDEX(Planos!$A$3:$A$5000,MATCH(1,INDEX((Planos!$A$3:$A$5000&gt;=A19)*(Planos!$A$3:$A$5000&lt;=B19),),0))&lt;A19+Config!$C$8*Config!$C$5," (menos de "&amp;Config!$C$8&amp;" seg. desde la entrada)",""))&amp;IF(OR(A19=0,B19=0),"",IF(INDEX(Planos!$A$3:$A$5000,MATCH(1,INDEX((Planos!$A$3:$A$5000&gt;=A19)*(Planos!$A$3:$A$5000&lt;=B19),),0))&gt;B19-Config!$C$8*Config!$C$5," (menos de "&amp;Config!$C$8&amp;" seg. hasta la salida)","")),"")</f>
      </c>
    </row>
    <row r="20" spans="1:15" ht="12.75">
      <c r="A20" s="17">
        <f ca="1">OFFSET(Editor!$B$1,ROWS(Editor!$B$1:B23)*4+2,)</f>
        <v>0</v>
      </c>
      <c r="B20" s="17">
        <f ca="1">OFFSET(Editor!$B$1,ROWS(Editor!$B$1:B23)*4+3,)</f>
        <v>0</v>
      </c>
      <c r="C20" s="17">
        <f ca="1">OFFSET(Editor!$E$1,ROWS(Editor!$E$1:E23)*4+2,)</f>
        <v>0</v>
      </c>
      <c r="D20" s="98">
        <f ca="1">OFFSET(Editor!$B$1,ROWS(Editor!$B$1:B23)*4+4,)</f>
        <v>0</v>
      </c>
      <c r="E20" s="47">
        <f ca="1">OFFSET(Editor!$H$1,ROWS(Editor!$H$1:H23)*4+2,)</f>
      </c>
      <c r="F20" s="47">
        <f ca="1">OFFSET(Editor!$H$1,ROWS(Editor!$H$1:H23)*4+3,)</f>
      </c>
      <c r="G20" s="47">
        <f ca="1">OFFSET(Editor!$G$1,ROWS(Editor!$G$1:G23)*4+2,)</f>
        <v>0</v>
      </c>
      <c r="H20" s="47">
        <f ca="1">OFFSET(Editor!$I$1,ROWS(Editor!$I$1:I23)*4+2,)</f>
        <v>0</v>
      </c>
      <c r="I20" s="47">
        <f ca="1">OFFSET(Editor!$G$1,ROWS(Editor!$G$1:G23)*4+3,)</f>
        <v>0</v>
      </c>
      <c r="J20" s="47">
        <f ca="1">OFFSET(Editor!$I$1,ROWS(Editor!$I$1:I23)*4+3,)</f>
        <v>0</v>
      </c>
      <c r="K20">
        <f ca="1">OFFSET(Editor!$J$1,ROWS(Editor!$J$1:J23)*4+3,)</f>
        <v>0</v>
      </c>
      <c r="L20">
        <f>(D20*Config!$G$7)/Config!$C$7</f>
        <v>0</v>
      </c>
      <c r="M20" s="169">
        <f ca="1">OFFSET(Editor!$N$1,ROWS(Editor!$N$1:N23)*4+3,)</f>
      </c>
      <c r="N20">
        <f>IF(OR(A20=0,B20=0),"",IF(L20&lt;=0,"Ilógico: el tiempo de salida del subtítulo es menor o igual que el de entrada.",IF(AND(A21-B20&lt;=0,A21&lt;&gt;0),"¡Subtítulo solapado con el siguiente!",IF(A21-B20&gt;=Config!$C$6,"",IF(A21=0,"",IF(A21-B20&lt;Config!$C$6,"¡Tiempo INSUFICIENTE entre subtítulos!"))))&amp;IF(D20&gt;Config!$C$7," ¡Duración superior a "&amp;Config!$C$7&amp;" segundos!",IF(D20&gt;=Config!$C$8,"",IF(D20&lt;Config!$C$8," ¡Duración inferior a "&amp;Config!$C$8&amp;" segundos!")))&amp;IF(OR(K20&gt;Config!$C$9+(Config!$C$9*Config!$C$11),K20&gt;L20+(L20*Config!$C$11))," ¡EXCESO DE CARACTERES!","")&amp;IF(H20&lt;=Config!$G$10,"",IF(H20&gt;=Config!$G$10," ¡Línea 1 demasiado larga!"))&amp;IF(J20&lt;=Config!$G$10,"",IF(J20&gt;=Config!$G$10," ¡Línea 2 demasiado larga!"))))</f>
      </c>
      <c r="O20" s="18">
        <f>_xlfn.IFERROR(IF(OR(A20=0,B20=0),"",(IF(ISERROR(INDEX(Planos!$A$3:$A$5000,MATCH(1,INDEX((Planos!$A$3:$A$5000&gt;=A20)*(Planos!$A$3:$A$5000&lt;=B20),),0))),"","Cambio de plano en fotograma "&amp;INDEX(Planos!$A$3:$A$5000,MATCH(1,INDEX((Planos!$A$3:$A$5000&gt;=A20)*(Planos!$A$3:$A$5000&lt;=B20),),0)))))&amp;IF(OR(A20=0,B20=0),"",IF(INDEX(Planos!$A$3:$A$5000,MATCH(1,INDEX((Planos!$A$3:$A$5000&gt;=A20)*(Planos!$A$3:$A$5000&lt;=B20),),0))&lt;A20+Config!$C$8*Config!$C$5," (menos de "&amp;Config!$C$8&amp;" seg. desde la entrada)",""))&amp;IF(OR(A20=0,B20=0),"",IF(INDEX(Planos!$A$3:$A$5000,MATCH(1,INDEX((Planos!$A$3:$A$5000&gt;=A20)*(Planos!$A$3:$A$5000&lt;=B20),),0))&gt;B20-Config!$C$8*Config!$C$5," (menos de "&amp;Config!$C$8&amp;" seg. hasta la salida)","")),"")</f>
      </c>
    </row>
    <row r="21" spans="1:15" ht="12.75">
      <c r="A21" s="17">
        <f ca="1">OFFSET(Editor!$B$1,ROWS(Editor!$B$1:B24)*4+2,)</f>
        <v>0</v>
      </c>
      <c r="B21" s="17">
        <f ca="1">OFFSET(Editor!$B$1,ROWS(Editor!$B$1:B24)*4+3,)</f>
        <v>0</v>
      </c>
      <c r="C21" s="17">
        <f ca="1">OFFSET(Editor!$E$1,ROWS(Editor!$E$1:E24)*4+2,)</f>
        <v>0</v>
      </c>
      <c r="D21" s="98">
        <f ca="1">OFFSET(Editor!$B$1,ROWS(Editor!$B$1:B24)*4+4,)</f>
        <v>0</v>
      </c>
      <c r="E21" s="47">
        <f ca="1">OFFSET(Editor!$H$1,ROWS(Editor!$H$1:H24)*4+2,)</f>
      </c>
      <c r="F21" s="47">
        <f ca="1">OFFSET(Editor!$H$1,ROWS(Editor!$H$1:H24)*4+3,)</f>
      </c>
      <c r="G21" s="47">
        <f ca="1">OFFSET(Editor!$G$1,ROWS(Editor!$G$1:G24)*4+2,)</f>
        <v>0</v>
      </c>
      <c r="H21" s="47">
        <f ca="1">OFFSET(Editor!$I$1,ROWS(Editor!$I$1:I24)*4+2,)</f>
        <v>0</v>
      </c>
      <c r="I21" s="47">
        <f ca="1">OFFSET(Editor!$G$1,ROWS(Editor!$G$1:G24)*4+3,)</f>
        <v>0</v>
      </c>
      <c r="J21" s="47">
        <f ca="1">OFFSET(Editor!$I$1,ROWS(Editor!$I$1:I24)*4+3,)</f>
        <v>0</v>
      </c>
      <c r="K21">
        <f ca="1">OFFSET(Editor!$J$1,ROWS(Editor!$J$1:J24)*4+3,)</f>
        <v>0</v>
      </c>
      <c r="L21">
        <f>(D21*Config!$G$7)/Config!$C$7</f>
        <v>0</v>
      </c>
      <c r="M21" s="169">
        <f ca="1">OFFSET(Editor!$N$1,ROWS(Editor!$N$1:N24)*4+3,)</f>
      </c>
      <c r="N21">
        <f>IF(OR(A21=0,B21=0),"",IF(L21&lt;=0,"Ilógico: el tiempo de salida del subtítulo es menor o igual que el de entrada.",IF(AND(A22-B21&lt;=0,A22&lt;&gt;0),"¡Subtítulo solapado con el siguiente!",IF(A22-B21&gt;=Config!$C$6,"",IF(A22=0,"",IF(A22-B21&lt;Config!$C$6,"¡Tiempo INSUFICIENTE entre subtítulos!"))))&amp;IF(D21&gt;Config!$C$7," ¡Duración superior a "&amp;Config!$C$7&amp;" segundos!",IF(D21&gt;=Config!$C$8,"",IF(D21&lt;Config!$C$8," ¡Duración inferior a "&amp;Config!$C$8&amp;" segundos!")))&amp;IF(OR(K21&gt;Config!$C$9+(Config!$C$9*Config!$C$11),K21&gt;L21+(L21*Config!$C$11))," ¡EXCESO DE CARACTERES!","")&amp;IF(H21&lt;=Config!$G$10,"",IF(H21&gt;=Config!$G$10," ¡Línea 1 demasiado larga!"))&amp;IF(J21&lt;=Config!$G$10,"",IF(J21&gt;=Config!$G$10," ¡Línea 2 demasiado larga!"))))</f>
      </c>
      <c r="O21" s="18">
        <f>_xlfn.IFERROR(IF(OR(A21=0,B21=0),"",(IF(ISERROR(INDEX(Planos!$A$3:$A$5000,MATCH(1,INDEX((Planos!$A$3:$A$5000&gt;=A21)*(Planos!$A$3:$A$5000&lt;=B21),),0))),"","Cambio de plano en fotograma "&amp;INDEX(Planos!$A$3:$A$5000,MATCH(1,INDEX((Planos!$A$3:$A$5000&gt;=A21)*(Planos!$A$3:$A$5000&lt;=B21),),0)))))&amp;IF(OR(A21=0,B21=0),"",IF(INDEX(Planos!$A$3:$A$5000,MATCH(1,INDEX((Planos!$A$3:$A$5000&gt;=A21)*(Planos!$A$3:$A$5000&lt;=B21),),0))&lt;A21+Config!$C$8*Config!$C$5," (menos de "&amp;Config!$C$8&amp;" seg. desde la entrada)",""))&amp;IF(OR(A21=0,B21=0),"",IF(INDEX(Planos!$A$3:$A$5000,MATCH(1,INDEX((Planos!$A$3:$A$5000&gt;=A21)*(Planos!$A$3:$A$5000&lt;=B21),),0))&gt;B21-Config!$C$8*Config!$C$5," (menos de "&amp;Config!$C$8&amp;" seg. hasta la salida)","")),"")</f>
      </c>
    </row>
    <row r="22" spans="1:15" ht="12.75">
      <c r="A22" s="17">
        <f ca="1">OFFSET(Editor!$B$1,ROWS(Editor!$B$1:B25)*4+2,)</f>
        <v>0</v>
      </c>
      <c r="B22" s="17">
        <f ca="1">OFFSET(Editor!$B$1,ROWS(Editor!$B$1:B25)*4+3,)</f>
        <v>0</v>
      </c>
      <c r="C22" s="17">
        <f ca="1">OFFSET(Editor!$E$1,ROWS(Editor!$E$1:E25)*4+2,)</f>
        <v>0</v>
      </c>
      <c r="D22" s="98">
        <f ca="1">OFFSET(Editor!$B$1,ROWS(Editor!$B$1:B25)*4+4,)</f>
        <v>0</v>
      </c>
      <c r="E22" s="47">
        <f ca="1">OFFSET(Editor!$H$1,ROWS(Editor!$H$1:H25)*4+2,)</f>
      </c>
      <c r="F22" s="47">
        <f ca="1">OFFSET(Editor!$H$1,ROWS(Editor!$H$1:H25)*4+3,)</f>
      </c>
      <c r="G22" s="47">
        <f ca="1">OFFSET(Editor!$G$1,ROWS(Editor!$G$1:G25)*4+2,)</f>
        <v>0</v>
      </c>
      <c r="H22" s="47">
        <f ca="1">OFFSET(Editor!$I$1,ROWS(Editor!$I$1:I25)*4+2,)</f>
        <v>0</v>
      </c>
      <c r="I22" s="47">
        <f ca="1">OFFSET(Editor!$G$1,ROWS(Editor!$G$1:G25)*4+3,)</f>
        <v>0</v>
      </c>
      <c r="J22" s="47">
        <f ca="1">OFFSET(Editor!$I$1,ROWS(Editor!$I$1:I25)*4+3,)</f>
        <v>0</v>
      </c>
      <c r="K22">
        <f ca="1">OFFSET(Editor!$J$1,ROWS(Editor!$J$1:J25)*4+3,)</f>
        <v>0</v>
      </c>
      <c r="L22">
        <f>(D22*Config!$G$7)/Config!$C$7</f>
        <v>0</v>
      </c>
      <c r="M22" s="169">
        <f ca="1">OFFSET(Editor!$N$1,ROWS(Editor!$N$1:N25)*4+3,)</f>
      </c>
      <c r="N22">
        <f>IF(OR(A22=0,B22=0),"",IF(L22&lt;=0,"Ilógico: el tiempo de salida del subtítulo es menor o igual que el de entrada.",IF(AND(A23-B22&lt;=0,A23&lt;&gt;0),"¡Subtítulo solapado con el siguiente!",IF(A23-B22&gt;=Config!$C$6,"",IF(A23=0,"",IF(A23-B22&lt;Config!$C$6,"¡Tiempo INSUFICIENTE entre subtítulos!"))))&amp;IF(D22&gt;Config!$C$7," ¡Duración superior a "&amp;Config!$C$7&amp;" segundos!",IF(D22&gt;=Config!$C$8,"",IF(D22&lt;Config!$C$8," ¡Duración inferior a "&amp;Config!$C$8&amp;" segundos!")))&amp;IF(OR(K22&gt;Config!$C$9+(Config!$C$9*Config!$C$11),K22&gt;L22+(L22*Config!$C$11))," ¡EXCESO DE CARACTERES!","")&amp;IF(H22&lt;=Config!$G$10,"",IF(H22&gt;=Config!$G$10," ¡Línea 1 demasiado larga!"))&amp;IF(J22&lt;=Config!$G$10,"",IF(J22&gt;=Config!$G$10," ¡Línea 2 demasiado larga!"))))</f>
      </c>
      <c r="O22" s="18">
        <f>_xlfn.IFERROR(IF(OR(A22=0,B22=0),"",(IF(ISERROR(INDEX(Planos!$A$3:$A$5000,MATCH(1,INDEX((Planos!$A$3:$A$5000&gt;=A22)*(Planos!$A$3:$A$5000&lt;=B22),),0))),"","Cambio de plano en fotograma "&amp;INDEX(Planos!$A$3:$A$5000,MATCH(1,INDEX((Planos!$A$3:$A$5000&gt;=A22)*(Planos!$A$3:$A$5000&lt;=B22),),0)))))&amp;IF(OR(A22=0,B22=0),"",IF(INDEX(Planos!$A$3:$A$5000,MATCH(1,INDEX((Planos!$A$3:$A$5000&gt;=A22)*(Planos!$A$3:$A$5000&lt;=B22),),0))&lt;A22+Config!$C$8*Config!$C$5," (menos de "&amp;Config!$C$8&amp;" seg. desde la entrada)",""))&amp;IF(OR(A22=0,B22=0),"",IF(INDEX(Planos!$A$3:$A$5000,MATCH(1,INDEX((Planos!$A$3:$A$5000&gt;=A22)*(Planos!$A$3:$A$5000&lt;=B22),),0))&gt;B22-Config!$C$8*Config!$C$5," (menos de "&amp;Config!$C$8&amp;" seg. hasta la salida)","")),"")</f>
      </c>
    </row>
    <row r="23" spans="1:15" ht="12.75">
      <c r="A23" s="17">
        <f ca="1">OFFSET(Editor!$B$1,ROWS(Editor!$B$1:B26)*4+2,)</f>
        <v>0</v>
      </c>
      <c r="B23" s="17">
        <f ca="1">OFFSET(Editor!$B$1,ROWS(Editor!$B$1:B26)*4+3,)</f>
        <v>0</v>
      </c>
      <c r="C23" s="17">
        <f ca="1">OFFSET(Editor!$E$1,ROWS(Editor!$E$1:E26)*4+2,)</f>
        <v>0</v>
      </c>
      <c r="D23" s="98">
        <f ca="1">OFFSET(Editor!$B$1,ROWS(Editor!$B$1:B26)*4+4,)</f>
        <v>0</v>
      </c>
      <c r="E23" s="47">
        <f ca="1">OFFSET(Editor!$H$1,ROWS(Editor!$H$1:H26)*4+2,)</f>
      </c>
      <c r="F23" s="47">
        <f ca="1">OFFSET(Editor!$H$1,ROWS(Editor!$H$1:H26)*4+3,)</f>
      </c>
      <c r="G23" s="47">
        <f ca="1">OFFSET(Editor!$G$1,ROWS(Editor!$G$1:G26)*4+2,)</f>
        <v>0</v>
      </c>
      <c r="H23" s="47">
        <f ca="1">OFFSET(Editor!$I$1,ROWS(Editor!$I$1:I26)*4+2,)</f>
        <v>0</v>
      </c>
      <c r="I23" s="47">
        <f ca="1">OFFSET(Editor!$G$1,ROWS(Editor!$G$1:G26)*4+3,)</f>
        <v>0</v>
      </c>
      <c r="J23" s="47">
        <f ca="1">OFFSET(Editor!$I$1,ROWS(Editor!$I$1:I26)*4+3,)</f>
        <v>0</v>
      </c>
      <c r="K23">
        <f ca="1">OFFSET(Editor!$J$1,ROWS(Editor!$J$1:J26)*4+3,)</f>
        <v>0</v>
      </c>
      <c r="L23">
        <f>(D23*Config!$G$7)/Config!$C$7</f>
        <v>0</v>
      </c>
      <c r="M23" s="169">
        <f ca="1">OFFSET(Editor!$N$1,ROWS(Editor!$N$1:N26)*4+3,)</f>
      </c>
      <c r="N23">
        <f>IF(OR(A23=0,B23=0),"",IF(L23&lt;=0,"Ilógico: el tiempo de salida del subtítulo es menor o igual que el de entrada.",IF(AND(A24-B23&lt;=0,A24&lt;&gt;0),"¡Subtítulo solapado con el siguiente!",IF(A24-B23&gt;=Config!$C$6,"",IF(A24=0,"",IF(A24-B23&lt;Config!$C$6,"¡Tiempo INSUFICIENTE entre subtítulos!"))))&amp;IF(D23&gt;Config!$C$7," ¡Duración superior a "&amp;Config!$C$7&amp;" segundos!",IF(D23&gt;=Config!$C$8,"",IF(D23&lt;Config!$C$8," ¡Duración inferior a "&amp;Config!$C$8&amp;" segundos!")))&amp;IF(OR(K23&gt;Config!$C$9+(Config!$C$9*Config!$C$11),K23&gt;L23+(L23*Config!$C$11))," ¡EXCESO DE CARACTERES!","")&amp;IF(H23&lt;=Config!$G$10,"",IF(H23&gt;=Config!$G$10," ¡Línea 1 demasiado larga!"))&amp;IF(J23&lt;=Config!$G$10,"",IF(J23&gt;=Config!$G$10," ¡Línea 2 demasiado larga!"))))</f>
      </c>
      <c r="O23" s="18">
        <f>_xlfn.IFERROR(IF(OR(A23=0,B23=0),"",(IF(ISERROR(INDEX(Planos!$A$3:$A$5000,MATCH(1,INDEX((Planos!$A$3:$A$5000&gt;=A23)*(Planos!$A$3:$A$5000&lt;=B23),),0))),"","Cambio de plano en fotograma "&amp;INDEX(Planos!$A$3:$A$5000,MATCH(1,INDEX((Planos!$A$3:$A$5000&gt;=A23)*(Planos!$A$3:$A$5000&lt;=B23),),0)))))&amp;IF(OR(A23=0,B23=0),"",IF(INDEX(Planos!$A$3:$A$5000,MATCH(1,INDEX((Planos!$A$3:$A$5000&gt;=A23)*(Planos!$A$3:$A$5000&lt;=B23),),0))&lt;A23+Config!$C$8*Config!$C$5," (menos de "&amp;Config!$C$8&amp;" seg. desde la entrada)",""))&amp;IF(OR(A23=0,B23=0),"",IF(INDEX(Planos!$A$3:$A$5000,MATCH(1,INDEX((Planos!$A$3:$A$5000&gt;=A23)*(Planos!$A$3:$A$5000&lt;=B23),),0))&gt;B23-Config!$C$8*Config!$C$5," (menos de "&amp;Config!$C$8&amp;" seg. hasta la salida)","")),"")</f>
      </c>
    </row>
    <row r="24" spans="1:15" ht="12.75">
      <c r="A24" s="17">
        <f ca="1">OFFSET(Editor!$B$1,ROWS(Editor!$B$1:B27)*4+2,)</f>
        <v>0</v>
      </c>
      <c r="B24" s="17">
        <f ca="1">OFFSET(Editor!$B$1,ROWS(Editor!$B$1:B27)*4+3,)</f>
        <v>0</v>
      </c>
      <c r="C24" s="17">
        <f ca="1">OFFSET(Editor!$E$1,ROWS(Editor!$E$1:E27)*4+2,)</f>
        <v>0</v>
      </c>
      <c r="D24" s="98">
        <f ca="1">OFFSET(Editor!$B$1,ROWS(Editor!$B$1:B27)*4+4,)</f>
        <v>0</v>
      </c>
      <c r="E24" s="47">
        <f ca="1">OFFSET(Editor!$H$1,ROWS(Editor!$H$1:H27)*4+2,)</f>
      </c>
      <c r="F24" s="47">
        <f ca="1">OFFSET(Editor!$H$1,ROWS(Editor!$H$1:H27)*4+3,)</f>
      </c>
      <c r="G24" s="47">
        <f ca="1">OFFSET(Editor!$G$1,ROWS(Editor!$G$1:G27)*4+2,)</f>
        <v>0</v>
      </c>
      <c r="H24" s="47">
        <f ca="1">OFFSET(Editor!$I$1,ROWS(Editor!$I$1:I27)*4+2,)</f>
        <v>0</v>
      </c>
      <c r="I24" s="47">
        <f ca="1">OFFSET(Editor!$G$1,ROWS(Editor!$G$1:G27)*4+3,)</f>
        <v>0</v>
      </c>
      <c r="J24" s="47">
        <f ca="1">OFFSET(Editor!$I$1,ROWS(Editor!$I$1:I27)*4+3,)</f>
        <v>0</v>
      </c>
      <c r="K24">
        <f ca="1">OFFSET(Editor!$J$1,ROWS(Editor!$J$1:J27)*4+3,)</f>
        <v>0</v>
      </c>
      <c r="L24">
        <f>(D24*Config!$G$7)/Config!$C$7</f>
        <v>0</v>
      </c>
      <c r="M24" s="169">
        <f ca="1">OFFSET(Editor!$N$1,ROWS(Editor!$N$1:N27)*4+3,)</f>
      </c>
      <c r="N24">
        <f>IF(OR(A24=0,B24=0),"",IF(L24&lt;=0,"Ilógico: el tiempo de salida del subtítulo es menor o igual que el de entrada.",IF(AND(A25-B24&lt;=0,A25&lt;&gt;0),"¡Subtítulo solapado con el siguiente!",IF(A25-B24&gt;=Config!$C$6,"",IF(A25=0,"",IF(A25-B24&lt;Config!$C$6,"¡Tiempo INSUFICIENTE entre subtítulos!"))))&amp;IF(D24&gt;Config!$C$7," ¡Duración superior a "&amp;Config!$C$7&amp;" segundos!",IF(D24&gt;=Config!$C$8,"",IF(D24&lt;Config!$C$8," ¡Duración inferior a "&amp;Config!$C$8&amp;" segundos!")))&amp;IF(OR(K24&gt;Config!$C$9+(Config!$C$9*Config!$C$11),K24&gt;L24+(L24*Config!$C$11))," ¡EXCESO DE CARACTERES!","")&amp;IF(H24&lt;=Config!$G$10,"",IF(H24&gt;=Config!$G$10," ¡Línea 1 demasiado larga!"))&amp;IF(J24&lt;=Config!$G$10,"",IF(J24&gt;=Config!$G$10," ¡Línea 2 demasiado larga!"))))</f>
      </c>
      <c r="O24" s="18">
        <f>_xlfn.IFERROR(IF(OR(A24=0,B24=0),"",(IF(ISERROR(INDEX(Planos!$A$3:$A$5000,MATCH(1,INDEX((Planos!$A$3:$A$5000&gt;=A24)*(Planos!$A$3:$A$5000&lt;=B24),),0))),"","Cambio de plano en fotograma "&amp;INDEX(Planos!$A$3:$A$5000,MATCH(1,INDEX((Planos!$A$3:$A$5000&gt;=A24)*(Planos!$A$3:$A$5000&lt;=B24),),0)))))&amp;IF(OR(A24=0,B24=0),"",IF(INDEX(Planos!$A$3:$A$5000,MATCH(1,INDEX((Planos!$A$3:$A$5000&gt;=A24)*(Planos!$A$3:$A$5000&lt;=B24),),0))&lt;A24+Config!$C$8*Config!$C$5," (menos de "&amp;Config!$C$8&amp;" seg. desde la entrada)",""))&amp;IF(OR(A24=0,B24=0),"",IF(INDEX(Planos!$A$3:$A$5000,MATCH(1,INDEX((Planos!$A$3:$A$5000&gt;=A24)*(Planos!$A$3:$A$5000&lt;=B24),),0))&gt;B24-Config!$C$8*Config!$C$5," (menos de "&amp;Config!$C$8&amp;" seg. hasta la salida)","")),"")</f>
      </c>
    </row>
    <row r="25" spans="1:15" ht="12.75">
      <c r="A25" s="17">
        <f ca="1">OFFSET(Editor!$B$1,ROWS(Editor!$B$1:B28)*4+2,)</f>
        <v>0</v>
      </c>
      <c r="B25" s="17">
        <f ca="1">OFFSET(Editor!$B$1,ROWS(Editor!$B$1:B28)*4+3,)</f>
        <v>0</v>
      </c>
      <c r="C25" s="17">
        <f ca="1">OFFSET(Editor!$E$1,ROWS(Editor!$E$1:E28)*4+2,)</f>
        <v>0</v>
      </c>
      <c r="D25" s="98">
        <f ca="1">OFFSET(Editor!$B$1,ROWS(Editor!$B$1:B28)*4+4,)</f>
        <v>0</v>
      </c>
      <c r="E25" s="47">
        <f ca="1">OFFSET(Editor!$H$1,ROWS(Editor!$H$1:H28)*4+2,)</f>
      </c>
      <c r="F25" s="47">
        <f ca="1">OFFSET(Editor!$H$1,ROWS(Editor!$H$1:H28)*4+3,)</f>
      </c>
      <c r="G25" s="47">
        <f ca="1">OFFSET(Editor!$G$1,ROWS(Editor!$G$1:G28)*4+2,)</f>
        <v>0</v>
      </c>
      <c r="H25" s="47">
        <f ca="1">OFFSET(Editor!$I$1,ROWS(Editor!$I$1:I28)*4+2,)</f>
        <v>0</v>
      </c>
      <c r="I25" s="47">
        <f ca="1">OFFSET(Editor!$G$1,ROWS(Editor!$G$1:G28)*4+3,)</f>
        <v>0</v>
      </c>
      <c r="J25" s="47">
        <f ca="1">OFFSET(Editor!$I$1,ROWS(Editor!$I$1:I28)*4+3,)</f>
        <v>0</v>
      </c>
      <c r="K25">
        <f ca="1">OFFSET(Editor!$J$1,ROWS(Editor!$J$1:J28)*4+3,)</f>
        <v>0</v>
      </c>
      <c r="L25">
        <f>(D25*Config!$G$7)/Config!$C$7</f>
        <v>0</v>
      </c>
      <c r="M25" s="169">
        <f ca="1">OFFSET(Editor!$N$1,ROWS(Editor!$N$1:N28)*4+3,)</f>
      </c>
      <c r="N25">
        <f>IF(OR(A25=0,B25=0),"",IF(L25&lt;=0,"Ilógico: el tiempo de salida del subtítulo es menor o igual que el de entrada.",IF(AND(A26-B25&lt;=0,A26&lt;&gt;0),"¡Subtítulo solapado con el siguiente!",IF(A26-B25&gt;=Config!$C$6,"",IF(A26=0,"",IF(A26-B25&lt;Config!$C$6,"¡Tiempo INSUFICIENTE entre subtítulos!"))))&amp;IF(D25&gt;Config!$C$7," ¡Duración superior a "&amp;Config!$C$7&amp;" segundos!",IF(D25&gt;=Config!$C$8,"",IF(D25&lt;Config!$C$8," ¡Duración inferior a "&amp;Config!$C$8&amp;" segundos!")))&amp;IF(OR(K25&gt;Config!$C$9+(Config!$C$9*Config!$C$11),K25&gt;L25+(L25*Config!$C$11))," ¡EXCESO DE CARACTERES!","")&amp;IF(H25&lt;=Config!$G$10,"",IF(H25&gt;=Config!$G$10," ¡Línea 1 demasiado larga!"))&amp;IF(J25&lt;=Config!$G$10,"",IF(J25&gt;=Config!$G$10," ¡Línea 2 demasiado larga!"))))</f>
      </c>
      <c r="O25" s="18">
        <f>_xlfn.IFERROR(IF(OR(A25=0,B25=0),"",(IF(ISERROR(INDEX(Planos!$A$3:$A$5000,MATCH(1,INDEX((Planos!$A$3:$A$5000&gt;=A25)*(Planos!$A$3:$A$5000&lt;=B25),),0))),"","Cambio de plano en fotograma "&amp;INDEX(Planos!$A$3:$A$5000,MATCH(1,INDEX((Planos!$A$3:$A$5000&gt;=A25)*(Planos!$A$3:$A$5000&lt;=B25),),0)))))&amp;IF(OR(A25=0,B25=0),"",IF(INDEX(Planos!$A$3:$A$5000,MATCH(1,INDEX((Planos!$A$3:$A$5000&gt;=A25)*(Planos!$A$3:$A$5000&lt;=B25),),0))&lt;A25+Config!$C$8*Config!$C$5," (menos de "&amp;Config!$C$8&amp;" seg. desde la entrada)",""))&amp;IF(OR(A25=0,B25=0),"",IF(INDEX(Planos!$A$3:$A$5000,MATCH(1,INDEX((Planos!$A$3:$A$5000&gt;=A25)*(Planos!$A$3:$A$5000&lt;=B25),),0))&gt;B25-Config!$C$8*Config!$C$5," (menos de "&amp;Config!$C$8&amp;" seg. hasta la salida)","")),"")</f>
      </c>
    </row>
    <row r="26" spans="1:15" ht="12.75">
      <c r="A26" s="17">
        <f ca="1">OFFSET(Editor!$B$1,ROWS(Editor!$B$1:B29)*4+2,)</f>
        <v>0</v>
      </c>
      <c r="B26" s="17">
        <f ca="1">OFFSET(Editor!$B$1,ROWS(Editor!$B$1:B29)*4+3,)</f>
        <v>0</v>
      </c>
      <c r="C26" s="17">
        <f ca="1">OFFSET(Editor!$E$1,ROWS(Editor!$E$1:E29)*4+2,)</f>
        <v>0</v>
      </c>
      <c r="D26" s="98">
        <f ca="1">OFFSET(Editor!$B$1,ROWS(Editor!$B$1:B29)*4+4,)</f>
        <v>0</v>
      </c>
      <c r="E26" s="47">
        <f ca="1">OFFSET(Editor!$H$1,ROWS(Editor!$H$1:H29)*4+2,)</f>
      </c>
      <c r="F26" s="47">
        <f ca="1">OFFSET(Editor!$H$1,ROWS(Editor!$H$1:H29)*4+3,)</f>
      </c>
      <c r="G26" s="47">
        <f ca="1">OFFSET(Editor!$G$1,ROWS(Editor!$G$1:G29)*4+2,)</f>
        <v>0</v>
      </c>
      <c r="H26" s="47">
        <f ca="1">OFFSET(Editor!$I$1,ROWS(Editor!$I$1:I29)*4+2,)</f>
        <v>0</v>
      </c>
      <c r="I26" s="47">
        <f ca="1">OFFSET(Editor!$G$1,ROWS(Editor!$G$1:G29)*4+3,)</f>
        <v>0</v>
      </c>
      <c r="J26" s="47">
        <f ca="1">OFFSET(Editor!$I$1,ROWS(Editor!$I$1:I29)*4+3,)</f>
        <v>0</v>
      </c>
      <c r="K26">
        <f ca="1">OFFSET(Editor!$J$1,ROWS(Editor!$J$1:J29)*4+3,)</f>
        <v>0</v>
      </c>
      <c r="L26">
        <f>(D26*Config!$G$7)/Config!$C$7</f>
        <v>0</v>
      </c>
      <c r="M26" s="169">
        <f ca="1">OFFSET(Editor!$N$1,ROWS(Editor!$N$1:N29)*4+3,)</f>
      </c>
      <c r="N26">
        <f>IF(OR(A26=0,B26=0),"",IF(L26&lt;=0,"Ilógico: el tiempo de salida del subtítulo es menor o igual que el de entrada.",IF(AND(A27-B26&lt;=0,A27&lt;&gt;0),"¡Subtítulo solapado con el siguiente!",IF(A27-B26&gt;=Config!$C$6,"",IF(A27=0,"",IF(A27-B26&lt;Config!$C$6,"¡Tiempo INSUFICIENTE entre subtítulos!"))))&amp;IF(D26&gt;Config!$C$7," ¡Duración superior a "&amp;Config!$C$7&amp;" segundos!",IF(D26&gt;=Config!$C$8,"",IF(D26&lt;Config!$C$8," ¡Duración inferior a "&amp;Config!$C$8&amp;" segundos!")))&amp;IF(OR(K26&gt;Config!$C$9+(Config!$C$9*Config!$C$11),K26&gt;L26+(L26*Config!$C$11))," ¡EXCESO DE CARACTERES!","")&amp;IF(H26&lt;=Config!$G$10,"",IF(H26&gt;=Config!$G$10," ¡Línea 1 demasiado larga!"))&amp;IF(J26&lt;=Config!$G$10,"",IF(J26&gt;=Config!$G$10," ¡Línea 2 demasiado larga!"))))</f>
      </c>
      <c r="O26" s="18">
        <f>_xlfn.IFERROR(IF(OR(A26=0,B26=0),"",(IF(ISERROR(INDEX(Planos!$A$3:$A$5000,MATCH(1,INDEX((Planos!$A$3:$A$5000&gt;=A26)*(Planos!$A$3:$A$5000&lt;=B26),),0))),"","Cambio de plano en fotograma "&amp;INDEX(Planos!$A$3:$A$5000,MATCH(1,INDEX((Planos!$A$3:$A$5000&gt;=A26)*(Planos!$A$3:$A$5000&lt;=B26),),0)))))&amp;IF(OR(A26=0,B26=0),"",IF(INDEX(Planos!$A$3:$A$5000,MATCH(1,INDEX((Planos!$A$3:$A$5000&gt;=A26)*(Planos!$A$3:$A$5000&lt;=B26),),0))&lt;A26+Config!$C$8*Config!$C$5," (menos de "&amp;Config!$C$8&amp;" seg. desde la entrada)",""))&amp;IF(OR(A26=0,B26=0),"",IF(INDEX(Planos!$A$3:$A$5000,MATCH(1,INDEX((Planos!$A$3:$A$5000&gt;=A26)*(Planos!$A$3:$A$5000&lt;=B26),),0))&gt;B26-Config!$C$8*Config!$C$5," (menos de "&amp;Config!$C$8&amp;" seg. hasta la salida)","")),"")</f>
      </c>
    </row>
    <row r="27" spans="1:15" ht="12.75">
      <c r="A27" s="17">
        <f ca="1">OFFSET(Editor!$B$1,ROWS(Editor!$B$1:B30)*4+2,)</f>
        <v>0</v>
      </c>
      <c r="B27" s="17">
        <f ca="1">OFFSET(Editor!$B$1,ROWS(Editor!$B$1:B30)*4+3,)</f>
        <v>0</v>
      </c>
      <c r="C27" s="17">
        <f ca="1">OFFSET(Editor!$E$1,ROWS(Editor!$E$1:E30)*4+2,)</f>
        <v>0</v>
      </c>
      <c r="D27" s="98">
        <f ca="1">OFFSET(Editor!$B$1,ROWS(Editor!$B$1:B30)*4+4,)</f>
        <v>0</v>
      </c>
      <c r="E27" s="47">
        <f ca="1">OFFSET(Editor!$H$1,ROWS(Editor!$H$1:H30)*4+2,)</f>
      </c>
      <c r="F27" s="47">
        <f ca="1">OFFSET(Editor!$H$1,ROWS(Editor!$H$1:H30)*4+3,)</f>
      </c>
      <c r="G27" s="47">
        <f ca="1">OFFSET(Editor!$G$1,ROWS(Editor!$G$1:G30)*4+2,)</f>
        <v>0</v>
      </c>
      <c r="H27" s="47">
        <f ca="1">OFFSET(Editor!$I$1,ROWS(Editor!$I$1:I30)*4+2,)</f>
        <v>0</v>
      </c>
      <c r="I27" s="47">
        <f ca="1">OFFSET(Editor!$G$1,ROWS(Editor!$G$1:G30)*4+3,)</f>
        <v>0</v>
      </c>
      <c r="J27" s="47">
        <f ca="1">OFFSET(Editor!$I$1,ROWS(Editor!$I$1:I30)*4+3,)</f>
        <v>0</v>
      </c>
      <c r="K27">
        <f ca="1">OFFSET(Editor!$J$1,ROWS(Editor!$J$1:J30)*4+3,)</f>
        <v>0</v>
      </c>
      <c r="L27">
        <f>(D27*Config!$G$7)/Config!$C$7</f>
        <v>0</v>
      </c>
      <c r="M27" s="169">
        <f ca="1">OFFSET(Editor!$N$1,ROWS(Editor!$N$1:N30)*4+3,)</f>
      </c>
      <c r="N27">
        <f>IF(OR(A27=0,B27=0),"",IF(L27&lt;=0,"Ilógico: el tiempo de salida del subtítulo es menor o igual que el de entrada.",IF(AND(A28-B27&lt;=0,A28&lt;&gt;0),"¡Subtítulo solapado con el siguiente!",IF(A28-B27&gt;=Config!$C$6,"",IF(A28=0,"",IF(A28-B27&lt;Config!$C$6,"¡Tiempo INSUFICIENTE entre subtítulos!"))))&amp;IF(D27&gt;Config!$C$7," ¡Duración superior a "&amp;Config!$C$7&amp;" segundos!",IF(D27&gt;=Config!$C$8,"",IF(D27&lt;Config!$C$8," ¡Duración inferior a "&amp;Config!$C$8&amp;" segundos!")))&amp;IF(OR(K27&gt;Config!$C$9+(Config!$C$9*Config!$C$11),K27&gt;L27+(L27*Config!$C$11))," ¡EXCESO DE CARACTERES!","")&amp;IF(H27&lt;=Config!$G$10,"",IF(H27&gt;=Config!$G$10," ¡Línea 1 demasiado larga!"))&amp;IF(J27&lt;=Config!$G$10,"",IF(J27&gt;=Config!$G$10," ¡Línea 2 demasiado larga!"))))</f>
      </c>
      <c r="O27" s="18">
        <f>_xlfn.IFERROR(IF(OR(A27=0,B27=0),"",(IF(ISERROR(INDEX(Planos!$A$3:$A$5000,MATCH(1,INDEX((Planos!$A$3:$A$5000&gt;=A27)*(Planos!$A$3:$A$5000&lt;=B27),),0))),"","Cambio de plano en fotograma "&amp;INDEX(Planos!$A$3:$A$5000,MATCH(1,INDEX((Planos!$A$3:$A$5000&gt;=A27)*(Planos!$A$3:$A$5000&lt;=B27),),0)))))&amp;IF(OR(A27=0,B27=0),"",IF(INDEX(Planos!$A$3:$A$5000,MATCH(1,INDEX((Planos!$A$3:$A$5000&gt;=A27)*(Planos!$A$3:$A$5000&lt;=B27),),0))&lt;A27+Config!$C$8*Config!$C$5," (menos de "&amp;Config!$C$8&amp;" seg. desde la entrada)",""))&amp;IF(OR(A27=0,B27=0),"",IF(INDEX(Planos!$A$3:$A$5000,MATCH(1,INDEX((Planos!$A$3:$A$5000&gt;=A27)*(Planos!$A$3:$A$5000&lt;=B27),),0))&gt;B27-Config!$C$8*Config!$C$5," (menos de "&amp;Config!$C$8&amp;" seg. hasta la salida)","")),"")</f>
      </c>
    </row>
    <row r="28" spans="1:15" ht="12.75">
      <c r="A28" s="17">
        <f ca="1">OFFSET(Editor!$B$1,ROWS(Editor!$B$1:B31)*4+2,)</f>
        <v>0</v>
      </c>
      <c r="B28" s="17">
        <f ca="1">OFFSET(Editor!$B$1,ROWS(Editor!$B$1:B31)*4+3,)</f>
        <v>0</v>
      </c>
      <c r="C28" s="17">
        <f ca="1">OFFSET(Editor!$E$1,ROWS(Editor!$E$1:E31)*4+2,)</f>
        <v>0</v>
      </c>
      <c r="D28" s="98">
        <f ca="1">OFFSET(Editor!$B$1,ROWS(Editor!$B$1:B31)*4+4,)</f>
        <v>0</v>
      </c>
      <c r="E28" s="47">
        <f ca="1">OFFSET(Editor!$H$1,ROWS(Editor!$H$1:H31)*4+2,)</f>
      </c>
      <c r="F28" s="47">
        <f ca="1">OFFSET(Editor!$H$1,ROWS(Editor!$H$1:H31)*4+3,)</f>
      </c>
      <c r="G28" s="47">
        <f ca="1">OFFSET(Editor!$G$1,ROWS(Editor!$G$1:G31)*4+2,)</f>
        <v>0</v>
      </c>
      <c r="H28" s="47">
        <f ca="1">OFFSET(Editor!$I$1,ROWS(Editor!$I$1:I31)*4+2,)</f>
        <v>0</v>
      </c>
      <c r="I28" s="47">
        <f ca="1">OFFSET(Editor!$G$1,ROWS(Editor!$G$1:G31)*4+3,)</f>
        <v>0</v>
      </c>
      <c r="J28" s="47">
        <f ca="1">OFFSET(Editor!$I$1,ROWS(Editor!$I$1:I31)*4+3,)</f>
        <v>0</v>
      </c>
      <c r="K28">
        <f ca="1">OFFSET(Editor!$J$1,ROWS(Editor!$J$1:J31)*4+3,)</f>
        <v>0</v>
      </c>
      <c r="L28">
        <f>(D28*Config!$G$7)/Config!$C$7</f>
        <v>0</v>
      </c>
      <c r="M28" s="169">
        <f ca="1">OFFSET(Editor!$N$1,ROWS(Editor!$N$1:N31)*4+3,)</f>
      </c>
      <c r="N28">
        <f>IF(OR(A28=0,B28=0),"",IF(L28&lt;=0,"Ilógico: el tiempo de salida del subtítulo es menor o igual que el de entrada.",IF(AND(A29-B28&lt;=0,A29&lt;&gt;0),"¡Subtítulo solapado con el siguiente!",IF(A29-B28&gt;=Config!$C$6,"",IF(A29=0,"",IF(A29-B28&lt;Config!$C$6,"¡Tiempo INSUFICIENTE entre subtítulos!"))))&amp;IF(D28&gt;Config!$C$7," ¡Duración superior a "&amp;Config!$C$7&amp;" segundos!",IF(D28&gt;=Config!$C$8,"",IF(D28&lt;Config!$C$8," ¡Duración inferior a "&amp;Config!$C$8&amp;" segundos!")))&amp;IF(OR(K28&gt;Config!$C$9+(Config!$C$9*Config!$C$11),K28&gt;L28+(L28*Config!$C$11))," ¡EXCESO DE CARACTERES!","")&amp;IF(H28&lt;=Config!$G$10,"",IF(H28&gt;=Config!$G$10," ¡Línea 1 demasiado larga!"))&amp;IF(J28&lt;=Config!$G$10,"",IF(J28&gt;=Config!$G$10," ¡Línea 2 demasiado larga!"))))</f>
      </c>
      <c r="O28" s="18">
        <f>_xlfn.IFERROR(IF(OR(A28=0,B28=0),"",(IF(ISERROR(INDEX(Planos!$A$3:$A$5000,MATCH(1,INDEX((Planos!$A$3:$A$5000&gt;=A28)*(Planos!$A$3:$A$5000&lt;=B28),),0))),"","Cambio de plano en fotograma "&amp;INDEX(Planos!$A$3:$A$5000,MATCH(1,INDEX((Planos!$A$3:$A$5000&gt;=A28)*(Planos!$A$3:$A$5000&lt;=B28),),0)))))&amp;IF(OR(A28=0,B28=0),"",IF(INDEX(Planos!$A$3:$A$5000,MATCH(1,INDEX((Planos!$A$3:$A$5000&gt;=A28)*(Planos!$A$3:$A$5000&lt;=B28),),0))&lt;A28+Config!$C$8*Config!$C$5," (menos de "&amp;Config!$C$8&amp;" seg. desde la entrada)",""))&amp;IF(OR(A28=0,B28=0),"",IF(INDEX(Planos!$A$3:$A$5000,MATCH(1,INDEX((Planos!$A$3:$A$5000&gt;=A28)*(Planos!$A$3:$A$5000&lt;=B28),),0))&gt;B28-Config!$C$8*Config!$C$5," (menos de "&amp;Config!$C$8&amp;" seg. hasta la salida)","")),"")</f>
      </c>
    </row>
    <row r="29" spans="1:15" ht="12.75">
      <c r="A29" s="17">
        <f ca="1">OFFSET(Editor!$B$1,ROWS(Editor!$B$1:B32)*4+2,)</f>
        <v>0</v>
      </c>
      <c r="B29" s="17">
        <f ca="1">OFFSET(Editor!$B$1,ROWS(Editor!$B$1:B32)*4+3,)</f>
        <v>0</v>
      </c>
      <c r="C29" s="17">
        <f ca="1">OFFSET(Editor!$E$1,ROWS(Editor!$E$1:E32)*4+2,)</f>
        <v>0</v>
      </c>
      <c r="D29" s="98">
        <f ca="1">OFFSET(Editor!$B$1,ROWS(Editor!$B$1:B32)*4+4,)</f>
        <v>0</v>
      </c>
      <c r="E29" s="47">
        <f ca="1">OFFSET(Editor!$H$1,ROWS(Editor!$H$1:H32)*4+2,)</f>
      </c>
      <c r="F29" s="47">
        <f ca="1">OFFSET(Editor!$H$1,ROWS(Editor!$H$1:H32)*4+3,)</f>
      </c>
      <c r="G29" s="47">
        <f ca="1">OFFSET(Editor!$G$1,ROWS(Editor!$G$1:G32)*4+2,)</f>
        <v>0</v>
      </c>
      <c r="H29" s="47">
        <f ca="1">OFFSET(Editor!$I$1,ROWS(Editor!$I$1:I32)*4+2,)</f>
        <v>0</v>
      </c>
      <c r="I29" s="47">
        <f ca="1">OFFSET(Editor!$G$1,ROWS(Editor!$G$1:G32)*4+3,)</f>
        <v>0</v>
      </c>
      <c r="J29" s="47">
        <f ca="1">OFFSET(Editor!$I$1,ROWS(Editor!$I$1:I32)*4+3,)</f>
        <v>0</v>
      </c>
      <c r="K29">
        <f ca="1">OFFSET(Editor!$J$1,ROWS(Editor!$J$1:J32)*4+3,)</f>
        <v>0</v>
      </c>
      <c r="L29">
        <f>(D29*Config!$G$7)/Config!$C$7</f>
        <v>0</v>
      </c>
      <c r="M29" s="169">
        <f ca="1">OFFSET(Editor!$N$1,ROWS(Editor!$N$1:N32)*4+3,)</f>
      </c>
      <c r="N29">
        <f>IF(OR(A29=0,B29=0),"",IF(L29&lt;=0,"Ilógico: el tiempo de salida del subtítulo es menor o igual que el de entrada.",IF(AND(A30-B29&lt;=0,A30&lt;&gt;0),"¡Subtítulo solapado con el siguiente!",IF(A30-B29&gt;=Config!$C$6,"",IF(A30=0,"",IF(A30-B29&lt;Config!$C$6,"¡Tiempo INSUFICIENTE entre subtítulos!"))))&amp;IF(D29&gt;Config!$C$7," ¡Duración superior a "&amp;Config!$C$7&amp;" segundos!",IF(D29&gt;=Config!$C$8,"",IF(D29&lt;Config!$C$8," ¡Duración inferior a "&amp;Config!$C$8&amp;" segundos!")))&amp;IF(OR(K29&gt;Config!$C$9+(Config!$C$9*Config!$C$11),K29&gt;L29+(L29*Config!$C$11))," ¡EXCESO DE CARACTERES!","")&amp;IF(H29&lt;=Config!$G$10,"",IF(H29&gt;=Config!$G$10," ¡Línea 1 demasiado larga!"))&amp;IF(J29&lt;=Config!$G$10,"",IF(J29&gt;=Config!$G$10," ¡Línea 2 demasiado larga!"))))</f>
      </c>
      <c r="O29" s="18">
        <f>_xlfn.IFERROR(IF(OR(A29=0,B29=0),"",(IF(ISERROR(INDEX(Planos!$A$3:$A$5000,MATCH(1,INDEX((Planos!$A$3:$A$5000&gt;=A29)*(Planos!$A$3:$A$5000&lt;=B29),),0))),"","Cambio de plano en fotograma "&amp;INDEX(Planos!$A$3:$A$5000,MATCH(1,INDEX((Planos!$A$3:$A$5000&gt;=A29)*(Planos!$A$3:$A$5000&lt;=B29),),0)))))&amp;IF(OR(A29=0,B29=0),"",IF(INDEX(Planos!$A$3:$A$5000,MATCH(1,INDEX((Planos!$A$3:$A$5000&gt;=A29)*(Planos!$A$3:$A$5000&lt;=B29),),0))&lt;A29+Config!$C$8*Config!$C$5," (menos de "&amp;Config!$C$8&amp;" seg. desde la entrada)",""))&amp;IF(OR(A29=0,B29=0),"",IF(INDEX(Planos!$A$3:$A$5000,MATCH(1,INDEX((Planos!$A$3:$A$5000&gt;=A29)*(Planos!$A$3:$A$5000&lt;=B29),),0))&gt;B29-Config!$C$8*Config!$C$5," (menos de "&amp;Config!$C$8&amp;" seg. hasta la salida)","")),"")</f>
      </c>
    </row>
    <row r="30" spans="1:15" ht="12.75">
      <c r="A30" s="17">
        <f ca="1">OFFSET(Editor!$B$1,ROWS(Editor!$B$1:B33)*4+2,)</f>
        <v>0</v>
      </c>
      <c r="B30" s="17">
        <f ca="1">OFFSET(Editor!$B$1,ROWS(Editor!$B$1:B33)*4+3,)</f>
        <v>0</v>
      </c>
      <c r="C30" s="17">
        <f ca="1">OFFSET(Editor!$E$1,ROWS(Editor!$E$1:E33)*4+2,)</f>
        <v>0</v>
      </c>
      <c r="D30" s="98">
        <f ca="1">OFFSET(Editor!$B$1,ROWS(Editor!$B$1:B33)*4+4,)</f>
        <v>0</v>
      </c>
      <c r="E30" s="47">
        <f ca="1">OFFSET(Editor!$H$1,ROWS(Editor!$H$1:H33)*4+2,)</f>
      </c>
      <c r="F30" s="47">
        <f ca="1">OFFSET(Editor!$H$1,ROWS(Editor!$H$1:H33)*4+3,)</f>
      </c>
      <c r="G30" s="47">
        <f ca="1">OFFSET(Editor!$G$1,ROWS(Editor!$G$1:G33)*4+2,)</f>
        <v>0</v>
      </c>
      <c r="H30" s="47">
        <f ca="1">OFFSET(Editor!$I$1,ROWS(Editor!$I$1:I33)*4+2,)</f>
        <v>0</v>
      </c>
      <c r="I30" s="47">
        <f ca="1">OFFSET(Editor!$G$1,ROWS(Editor!$G$1:G33)*4+3,)</f>
        <v>0</v>
      </c>
      <c r="J30" s="47">
        <f ca="1">OFFSET(Editor!$I$1,ROWS(Editor!$I$1:I33)*4+3,)</f>
        <v>0</v>
      </c>
      <c r="K30">
        <f ca="1">OFFSET(Editor!$J$1,ROWS(Editor!$J$1:J33)*4+3,)</f>
        <v>0</v>
      </c>
      <c r="L30">
        <f>(D30*Config!$G$7)/Config!$C$7</f>
        <v>0</v>
      </c>
      <c r="M30" s="169">
        <f ca="1">OFFSET(Editor!$N$1,ROWS(Editor!$N$1:N33)*4+3,)</f>
      </c>
      <c r="N30">
        <f>IF(OR(A30=0,B30=0),"",IF(L30&lt;=0,"Ilógico: el tiempo de salida del subtítulo es menor o igual que el de entrada.",IF(AND(A31-B30&lt;=0,A31&lt;&gt;0),"¡Subtítulo solapado con el siguiente!",IF(A31-B30&gt;=Config!$C$6,"",IF(A31=0,"",IF(A31-B30&lt;Config!$C$6,"¡Tiempo INSUFICIENTE entre subtítulos!"))))&amp;IF(D30&gt;Config!$C$7," ¡Duración superior a "&amp;Config!$C$7&amp;" segundos!",IF(D30&gt;=Config!$C$8,"",IF(D30&lt;Config!$C$8," ¡Duración inferior a "&amp;Config!$C$8&amp;" segundos!")))&amp;IF(OR(K30&gt;Config!$C$9+(Config!$C$9*Config!$C$11),K30&gt;L30+(L30*Config!$C$11))," ¡EXCESO DE CARACTERES!","")&amp;IF(H30&lt;=Config!$G$10,"",IF(H30&gt;=Config!$G$10," ¡Línea 1 demasiado larga!"))&amp;IF(J30&lt;=Config!$G$10,"",IF(J30&gt;=Config!$G$10," ¡Línea 2 demasiado larga!"))))</f>
      </c>
      <c r="O30" s="18">
        <f>_xlfn.IFERROR(IF(OR(A30=0,B30=0),"",(IF(ISERROR(INDEX(Planos!$A$3:$A$5000,MATCH(1,INDEX((Planos!$A$3:$A$5000&gt;=A30)*(Planos!$A$3:$A$5000&lt;=B30),),0))),"","Cambio de plano en fotograma "&amp;INDEX(Planos!$A$3:$A$5000,MATCH(1,INDEX((Planos!$A$3:$A$5000&gt;=A30)*(Planos!$A$3:$A$5000&lt;=B30),),0)))))&amp;IF(OR(A30=0,B30=0),"",IF(INDEX(Planos!$A$3:$A$5000,MATCH(1,INDEX((Planos!$A$3:$A$5000&gt;=A30)*(Planos!$A$3:$A$5000&lt;=B30),),0))&lt;A30+Config!$C$8*Config!$C$5," (menos de "&amp;Config!$C$8&amp;" seg. desde la entrada)",""))&amp;IF(OR(A30=0,B30=0),"",IF(INDEX(Planos!$A$3:$A$5000,MATCH(1,INDEX((Planos!$A$3:$A$5000&gt;=A30)*(Planos!$A$3:$A$5000&lt;=B30),),0))&gt;B30-Config!$C$8*Config!$C$5," (menos de "&amp;Config!$C$8&amp;" seg. hasta la salida)","")),"")</f>
      </c>
    </row>
    <row r="31" spans="1:15" ht="12.75">
      <c r="A31" s="17">
        <f ca="1">OFFSET(Editor!$B$1,ROWS(Editor!$B$1:B34)*4+2,)</f>
        <v>0</v>
      </c>
      <c r="B31" s="17">
        <f ca="1">OFFSET(Editor!$B$1,ROWS(Editor!$B$1:B34)*4+3,)</f>
        <v>0</v>
      </c>
      <c r="C31" s="17">
        <f ca="1">OFFSET(Editor!$E$1,ROWS(Editor!$E$1:E34)*4+2,)</f>
        <v>0</v>
      </c>
      <c r="D31" s="98">
        <f ca="1">OFFSET(Editor!$B$1,ROWS(Editor!$B$1:B34)*4+4,)</f>
        <v>0</v>
      </c>
      <c r="E31" s="47">
        <f ca="1">OFFSET(Editor!$H$1,ROWS(Editor!$H$1:H34)*4+2,)</f>
      </c>
      <c r="F31" s="47">
        <f ca="1">OFFSET(Editor!$H$1,ROWS(Editor!$H$1:H34)*4+3,)</f>
      </c>
      <c r="G31" s="47">
        <f ca="1">OFFSET(Editor!$G$1,ROWS(Editor!$G$1:G34)*4+2,)</f>
        <v>0</v>
      </c>
      <c r="H31" s="47">
        <f ca="1">OFFSET(Editor!$I$1,ROWS(Editor!$I$1:I34)*4+2,)</f>
        <v>0</v>
      </c>
      <c r="I31" s="47">
        <f ca="1">OFFSET(Editor!$G$1,ROWS(Editor!$G$1:G34)*4+3,)</f>
        <v>0</v>
      </c>
      <c r="J31" s="47">
        <f ca="1">OFFSET(Editor!$I$1,ROWS(Editor!$I$1:I34)*4+3,)</f>
        <v>0</v>
      </c>
      <c r="K31">
        <f ca="1">OFFSET(Editor!$J$1,ROWS(Editor!$J$1:J34)*4+3,)</f>
        <v>0</v>
      </c>
      <c r="L31">
        <f>(D31*Config!$G$7)/Config!$C$7</f>
        <v>0</v>
      </c>
      <c r="M31" s="169">
        <f ca="1">OFFSET(Editor!$N$1,ROWS(Editor!$N$1:N34)*4+3,)</f>
      </c>
      <c r="N31">
        <f>IF(OR(A31=0,B31=0),"",IF(L31&lt;=0,"Ilógico: el tiempo de salida del subtítulo es menor o igual que el de entrada.",IF(AND(A32-B31&lt;=0,A32&lt;&gt;0),"¡Subtítulo solapado con el siguiente!",IF(A32-B31&gt;=Config!$C$6,"",IF(A32=0,"",IF(A32-B31&lt;Config!$C$6,"¡Tiempo INSUFICIENTE entre subtítulos!"))))&amp;IF(D31&gt;Config!$C$7," ¡Duración superior a "&amp;Config!$C$7&amp;" segundos!",IF(D31&gt;=Config!$C$8,"",IF(D31&lt;Config!$C$8," ¡Duración inferior a "&amp;Config!$C$8&amp;" segundos!")))&amp;IF(OR(K31&gt;Config!$C$9+(Config!$C$9*Config!$C$11),K31&gt;L31+(L31*Config!$C$11))," ¡EXCESO DE CARACTERES!","")&amp;IF(H31&lt;=Config!$G$10,"",IF(H31&gt;=Config!$G$10," ¡Línea 1 demasiado larga!"))&amp;IF(J31&lt;=Config!$G$10,"",IF(J31&gt;=Config!$G$10," ¡Línea 2 demasiado larga!"))))</f>
      </c>
      <c r="O31" s="18">
        <f>_xlfn.IFERROR(IF(OR(A31=0,B31=0),"",(IF(ISERROR(INDEX(Planos!$A$3:$A$5000,MATCH(1,INDEX((Planos!$A$3:$A$5000&gt;=A31)*(Planos!$A$3:$A$5000&lt;=B31),),0))),"","Cambio de plano en fotograma "&amp;INDEX(Planos!$A$3:$A$5000,MATCH(1,INDEX((Planos!$A$3:$A$5000&gt;=A31)*(Planos!$A$3:$A$5000&lt;=B31),),0)))))&amp;IF(OR(A31=0,B31=0),"",IF(INDEX(Planos!$A$3:$A$5000,MATCH(1,INDEX((Planos!$A$3:$A$5000&gt;=A31)*(Planos!$A$3:$A$5000&lt;=B31),),0))&lt;A31+Config!$C$8*Config!$C$5," (menos de "&amp;Config!$C$8&amp;" seg. desde la entrada)",""))&amp;IF(OR(A31=0,B31=0),"",IF(INDEX(Planos!$A$3:$A$5000,MATCH(1,INDEX((Planos!$A$3:$A$5000&gt;=A31)*(Planos!$A$3:$A$5000&lt;=B31),),0))&gt;B31-Config!$C$8*Config!$C$5," (menos de "&amp;Config!$C$8&amp;" seg. hasta la salida)","")),"")</f>
      </c>
    </row>
    <row r="32" spans="1:15" ht="12.75">
      <c r="A32" s="17">
        <f ca="1">OFFSET(Editor!$B$1,ROWS(Editor!$B$1:B35)*4+2,)</f>
        <v>0</v>
      </c>
      <c r="B32" s="17">
        <f ca="1">OFFSET(Editor!$B$1,ROWS(Editor!$B$1:B35)*4+3,)</f>
        <v>0</v>
      </c>
      <c r="C32" s="17">
        <f ca="1">OFFSET(Editor!$E$1,ROWS(Editor!$E$1:E35)*4+2,)</f>
        <v>0</v>
      </c>
      <c r="D32" s="98">
        <f ca="1">OFFSET(Editor!$B$1,ROWS(Editor!$B$1:B35)*4+4,)</f>
        <v>0</v>
      </c>
      <c r="E32" s="47">
        <f ca="1">OFFSET(Editor!$H$1,ROWS(Editor!$H$1:H35)*4+2,)</f>
      </c>
      <c r="F32" s="47">
        <f ca="1">OFFSET(Editor!$H$1,ROWS(Editor!$H$1:H35)*4+3,)</f>
      </c>
      <c r="G32" s="47">
        <f ca="1">OFFSET(Editor!$G$1,ROWS(Editor!$G$1:G35)*4+2,)</f>
        <v>0</v>
      </c>
      <c r="H32" s="47">
        <f ca="1">OFFSET(Editor!$I$1,ROWS(Editor!$I$1:I35)*4+2,)</f>
        <v>0</v>
      </c>
      <c r="I32" s="47">
        <f ca="1">OFFSET(Editor!$G$1,ROWS(Editor!$G$1:G35)*4+3,)</f>
        <v>0</v>
      </c>
      <c r="J32" s="47">
        <f ca="1">OFFSET(Editor!$I$1,ROWS(Editor!$I$1:I35)*4+3,)</f>
        <v>0</v>
      </c>
      <c r="K32">
        <f ca="1">OFFSET(Editor!$J$1,ROWS(Editor!$J$1:J35)*4+3,)</f>
        <v>0</v>
      </c>
      <c r="L32">
        <f>(D32*Config!$G$7)/Config!$C$7</f>
        <v>0</v>
      </c>
      <c r="M32" s="169">
        <f ca="1">OFFSET(Editor!$N$1,ROWS(Editor!$N$1:N35)*4+3,)</f>
      </c>
      <c r="N32">
        <f>IF(OR(A32=0,B32=0),"",IF(L32&lt;=0,"Ilógico: el tiempo de salida del subtítulo es menor o igual que el de entrada.",IF(AND(A33-B32&lt;=0,A33&lt;&gt;0),"¡Subtítulo solapado con el siguiente!",IF(A33-B32&gt;=Config!$C$6,"",IF(A33=0,"",IF(A33-B32&lt;Config!$C$6,"¡Tiempo INSUFICIENTE entre subtítulos!"))))&amp;IF(D32&gt;Config!$C$7," ¡Duración superior a "&amp;Config!$C$7&amp;" segundos!",IF(D32&gt;=Config!$C$8,"",IF(D32&lt;Config!$C$8," ¡Duración inferior a "&amp;Config!$C$8&amp;" segundos!")))&amp;IF(OR(K32&gt;Config!$C$9+(Config!$C$9*Config!$C$11),K32&gt;L32+(L32*Config!$C$11))," ¡EXCESO DE CARACTERES!","")&amp;IF(H32&lt;=Config!$G$10,"",IF(H32&gt;=Config!$G$10," ¡Línea 1 demasiado larga!"))&amp;IF(J32&lt;=Config!$G$10,"",IF(J32&gt;=Config!$G$10," ¡Línea 2 demasiado larga!"))))</f>
      </c>
      <c r="O32" s="18">
        <f>_xlfn.IFERROR(IF(OR(A32=0,B32=0),"",(IF(ISERROR(INDEX(Planos!$A$3:$A$5000,MATCH(1,INDEX((Planos!$A$3:$A$5000&gt;=A32)*(Planos!$A$3:$A$5000&lt;=B32),),0))),"","Cambio de plano en fotograma "&amp;INDEX(Planos!$A$3:$A$5000,MATCH(1,INDEX((Planos!$A$3:$A$5000&gt;=A32)*(Planos!$A$3:$A$5000&lt;=B32),),0)))))&amp;IF(OR(A32=0,B32=0),"",IF(INDEX(Planos!$A$3:$A$5000,MATCH(1,INDEX((Planos!$A$3:$A$5000&gt;=A32)*(Planos!$A$3:$A$5000&lt;=B32),),0))&lt;A32+Config!$C$8*Config!$C$5," (menos de "&amp;Config!$C$8&amp;" seg. desde la entrada)",""))&amp;IF(OR(A32=0,B32=0),"",IF(INDEX(Planos!$A$3:$A$5000,MATCH(1,INDEX((Planos!$A$3:$A$5000&gt;=A32)*(Planos!$A$3:$A$5000&lt;=B32),),0))&gt;B32-Config!$C$8*Config!$C$5," (menos de "&amp;Config!$C$8&amp;" seg. hasta la salida)","")),"")</f>
      </c>
    </row>
    <row r="33" spans="1:15" ht="12.75">
      <c r="A33" s="17">
        <f ca="1">OFFSET(Editor!$B$1,ROWS(Editor!$B$1:B36)*4+2,)</f>
        <v>0</v>
      </c>
      <c r="B33" s="17">
        <f ca="1">OFFSET(Editor!$B$1,ROWS(Editor!$B$1:B36)*4+3,)</f>
        <v>0</v>
      </c>
      <c r="C33" s="17">
        <f ca="1">OFFSET(Editor!$E$1,ROWS(Editor!$E$1:E36)*4+2,)</f>
        <v>0</v>
      </c>
      <c r="D33" s="98">
        <f ca="1">OFFSET(Editor!$B$1,ROWS(Editor!$B$1:B36)*4+4,)</f>
        <v>0</v>
      </c>
      <c r="E33" s="47">
        <f ca="1">OFFSET(Editor!$H$1,ROWS(Editor!$H$1:H36)*4+2,)</f>
      </c>
      <c r="F33" s="47">
        <f ca="1">OFFSET(Editor!$H$1,ROWS(Editor!$H$1:H36)*4+3,)</f>
      </c>
      <c r="G33" s="47">
        <f ca="1">OFFSET(Editor!$G$1,ROWS(Editor!$G$1:G36)*4+2,)</f>
        <v>0</v>
      </c>
      <c r="H33" s="47">
        <f ca="1">OFFSET(Editor!$I$1,ROWS(Editor!$I$1:I36)*4+2,)</f>
        <v>0</v>
      </c>
      <c r="I33" s="47">
        <f ca="1">OFFSET(Editor!$G$1,ROWS(Editor!$G$1:G36)*4+3,)</f>
        <v>0</v>
      </c>
      <c r="J33" s="47">
        <f ca="1">OFFSET(Editor!$I$1,ROWS(Editor!$I$1:I36)*4+3,)</f>
        <v>0</v>
      </c>
      <c r="K33">
        <f ca="1">OFFSET(Editor!$J$1,ROWS(Editor!$J$1:J36)*4+3,)</f>
        <v>0</v>
      </c>
      <c r="L33">
        <f>(D33*Config!$G$7)/Config!$C$7</f>
        <v>0</v>
      </c>
      <c r="M33" s="169">
        <f ca="1">OFFSET(Editor!$N$1,ROWS(Editor!$N$1:N36)*4+3,)</f>
      </c>
      <c r="N33">
        <f>IF(OR(A33=0,B33=0),"",IF(L33&lt;=0,"Ilógico: el tiempo de salida del subtítulo es menor o igual que el de entrada.",IF(AND(A34-B33&lt;=0,A34&lt;&gt;0),"¡Subtítulo solapado con el siguiente!",IF(A34-B33&gt;=Config!$C$6,"",IF(A34=0,"",IF(A34-B33&lt;Config!$C$6,"¡Tiempo INSUFICIENTE entre subtítulos!"))))&amp;IF(D33&gt;Config!$C$7," ¡Duración superior a "&amp;Config!$C$7&amp;" segundos!",IF(D33&gt;=Config!$C$8,"",IF(D33&lt;Config!$C$8," ¡Duración inferior a "&amp;Config!$C$8&amp;" segundos!")))&amp;IF(OR(K33&gt;Config!$C$9+(Config!$C$9*Config!$C$11),K33&gt;L33+(L33*Config!$C$11))," ¡EXCESO DE CARACTERES!","")&amp;IF(H33&lt;=Config!$G$10,"",IF(H33&gt;=Config!$G$10," ¡Línea 1 demasiado larga!"))&amp;IF(J33&lt;=Config!$G$10,"",IF(J33&gt;=Config!$G$10," ¡Línea 2 demasiado larga!"))))</f>
      </c>
      <c r="O33" s="18">
        <f>_xlfn.IFERROR(IF(OR(A33=0,B33=0),"",(IF(ISERROR(INDEX(Planos!$A$3:$A$5000,MATCH(1,INDEX((Planos!$A$3:$A$5000&gt;=A33)*(Planos!$A$3:$A$5000&lt;=B33),),0))),"","Cambio de plano en fotograma "&amp;INDEX(Planos!$A$3:$A$5000,MATCH(1,INDEX((Planos!$A$3:$A$5000&gt;=A33)*(Planos!$A$3:$A$5000&lt;=B33),),0)))))&amp;IF(OR(A33=0,B33=0),"",IF(INDEX(Planos!$A$3:$A$5000,MATCH(1,INDEX((Planos!$A$3:$A$5000&gt;=A33)*(Planos!$A$3:$A$5000&lt;=B33),),0))&lt;A33+Config!$C$8*Config!$C$5," (menos de "&amp;Config!$C$8&amp;" seg. desde la entrada)",""))&amp;IF(OR(A33=0,B33=0),"",IF(INDEX(Planos!$A$3:$A$5000,MATCH(1,INDEX((Planos!$A$3:$A$5000&gt;=A33)*(Planos!$A$3:$A$5000&lt;=B33),),0))&gt;B33-Config!$C$8*Config!$C$5," (menos de "&amp;Config!$C$8&amp;" seg. hasta la salida)","")),"")</f>
      </c>
    </row>
    <row r="34" spans="1:15" ht="12.75">
      <c r="A34" s="17">
        <f ca="1">OFFSET(Editor!$B$1,ROWS(Editor!$B$1:B37)*4+2,)</f>
        <v>0</v>
      </c>
      <c r="B34" s="17">
        <f ca="1">OFFSET(Editor!$B$1,ROWS(Editor!$B$1:B37)*4+3,)</f>
        <v>0</v>
      </c>
      <c r="C34" s="17">
        <f ca="1">OFFSET(Editor!$E$1,ROWS(Editor!$E$1:E37)*4+2,)</f>
        <v>0</v>
      </c>
      <c r="D34" s="98">
        <f ca="1">OFFSET(Editor!$B$1,ROWS(Editor!$B$1:B37)*4+4,)</f>
        <v>0</v>
      </c>
      <c r="E34" s="47">
        <f ca="1">OFFSET(Editor!$H$1,ROWS(Editor!$H$1:H37)*4+2,)</f>
      </c>
      <c r="F34" s="47">
        <f ca="1">OFFSET(Editor!$H$1,ROWS(Editor!$H$1:H37)*4+3,)</f>
      </c>
      <c r="G34" s="47">
        <f ca="1">OFFSET(Editor!$G$1,ROWS(Editor!$G$1:G37)*4+2,)</f>
        <v>0</v>
      </c>
      <c r="H34" s="47">
        <f ca="1">OFFSET(Editor!$I$1,ROWS(Editor!$I$1:I37)*4+2,)</f>
        <v>0</v>
      </c>
      <c r="I34" s="47">
        <f ca="1">OFFSET(Editor!$G$1,ROWS(Editor!$G$1:G37)*4+3,)</f>
        <v>0</v>
      </c>
      <c r="J34" s="47">
        <f ca="1">OFFSET(Editor!$I$1,ROWS(Editor!$I$1:I37)*4+3,)</f>
        <v>0</v>
      </c>
      <c r="K34">
        <f ca="1">OFFSET(Editor!$J$1,ROWS(Editor!$J$1:J37)*4+3,)</f>
        <v>0</v>
      </c>
      <c r="L34">
        <f>(D34*Config!$G$7)/Config!$C$7</f>
        <v>0</v>
      </c>
      <c r="M34" s="169">
        <f ca="1">OFFSET(Editor!$N$1,ROWS(Editor!$N$1:N37)*4+3,)</f>
      </c>
      <c r="N34">
        <f>IF(OR(A34=0,B34=0),"",IF(L34&lt;=0,"Ilógico: el tiempo de salida del subtítulo es menor o igual que el de entrada.",IF(AND(A35-B34&lt;=0,A35&lt;&gt;0),"¡Subtítulo solapado con el siguiente!",IF(A35-B34&gt;=Config!$C$6,"",IF(A35=0,"",IF(A35-B34&lt;Config!$C$6,"¡Tiempo INSUFICIENTE entre subtítulos!"))))&amp;IF(D34&gt;Config!$C$7," ¡Duración superior a "&amp;Config!$C$7&amp;" segundos!",IF(D34&gt;=Config!$C$8,"",IF(D34&lt;Config!$C$8," ¡Duración inferior a "&amp;Config!$C$8&amp;" segundos!")))&amp;IF(OR(K34&gt;Config!$C$9+(Config!$C$9*Config!$C$11),K34&gt;L34+(L34*Config!$C$11))," ¡EXCESO DE CARACTERES!","")&amp;IF(H34&lt;=Config!$G$10,"",IF(H34&gt;=Config!$G$10," ¡Línea 1 demasiado larga!"))&amp;IF(J34&lt;=Config!$G$10,"",IF(J34&gt;=Config!$G$10," ¡Línea 2 demasiado larga!"))))</f>
      </c>
      <c r="O34" s="18">
        <f>_xlfn.IFERROR(IF(OR(A34=0,B34=0),"",(IF(ISERROR(INDEX(Planos!$A$3:$A$5000,MATCH(1,INDEX((Planos!$A$3:$A$5000&gt;=A34)*(Planos!$A$3:$A$5000&lt;=B34),),0))),"","Cambio de plano en fotograma "&amp;INDEX(Planos!$A$3:$A$5000,MATCH(1,INDEX((Planos!$A$3:$A$5000&gt;=A34)*(Planos!$A$3:$A$5000&lt;=B34),),0)))))&amp;IF(OR(A34=0,B34=0),"",IF(INDEX(Planos!$A$3:$A$5000,MATCH(1,INDEX((Planos!$A$3:$A$5000&gt;=A34)*(Planos!$A$3:$A$5000&lt;=B34),),0))&lt;A34+Config!$C$8*Config!$C$5," (menos de "&amp;Config!$C$8&amp;" seg. desde la entrada)",""))&amp;IF(OR(A34=0,B34=0),"",IF(INDEX(Planos!$A$3:$A$5000,MATCH(1,INDEX((Planos!$A$3:$A$5000&gt;=A34)*(Planos!$A$3:$A$5000&lt;=B34),),0))&gt;B34-Config!$C$8*Config!$C$5," (menos de "&amp;Config!$C$8&amp;" seg. hasta la salida)","")),"")</f>
      </c>
    </row>
    <row r="35" spans="1:15" ht="12.75">
      <c r="A35" s="17">
        <f ca="1">OFFSET(Editor!$B$1,ROWS(Editor!$B$1:B38)*4+2,)</f>
        <v>0</v>
      </c>
      <c r="B35" s="17">
        <f ca="1">OFFSET(Editor!$B$1,ROWS(Editor!$B$1:B38)*4+3,)</f>
        <v>0</v>
      </c>
      <c r="C35" s="17">
        <f ca="1">OFFSET(Editor!$E$1,ROWS(Editor!$E$1:E38)*4+2,)</f>
        <v>0</v>
      </c>
      <c r="D35" s="98">
        <f ca="1">OFFSET(Editor!$B$1,ROWS(Editor!$B$1:B38)*4+4,)</f>
        <v>0</v>
      </c>
      <c r="E35" s="47">
        <f ca="1">OFFSET(Editor!$H$1,ROWS(Editor!$H$1:H38)*4+2,)</f>
      </c>
      <c r="F35" s="47">
        <f ca="1">OFFSET(Editor!$H$1,ROWS(Editor!$H$1:H38)*4+3,)</f>
      </c>
      <c r="G35" s="47">
        <f ca="1">OFFSET(Editor!$G$1,ROWS(Editor!$G$1:G38)*4+2,)</f>
        <v>0</v>
      </c>
      <c r="H35" s="47">
        <f ca="1">OFFSET(Editor!$I$1,ROWS(Editor!$I$1:I38)*4+2,)</f>
        <v>0</v>
      </c>
      <c r="I35" s="47">
        <f ca="1">OFFSET(Editor!$G$1,ROWS(Editor!$G$1:G38)*4+3,)</f>
        <v>0</v>
      </c>
      <c r="J35" s="47">
        <f ca="1">OFFSET(Editor!$I$1,ROWS(Editor!$I$1:I38)*4+3,)</f>
        <v>0</v>
      </c>
      <c r="K35">
        <f ca="1">OFFSET(Editor!$J$1,ROWS(Editor!$J$1:J38)*4+3,)</f>
        <v>0</v>
      </c>
      <c r="L35">
        <f>(D35*Config!$G$7)/Config!$C$7</f>
        <v>0</v>
      </c>
      <c r="M35" s="169">
        <f ca="1">OFFSET(Editor!$N$1,ROWS(Editor!$N$1:N38)*4+3,)</f>
      </c>
      <c r="N35">
        <f>IF(OR(A35=0,B35=0),"",IF(L35&lt;=0,"Ilógico: el tiempo de salida del subtítulo es menor o igual que el de entrada.",IF(AND(A36-B35&lt;=0,A36&lt;&gt;0),"¡Subtítulo solapado con el siguiente!",IF(A36-B35&gt;=Config!$C$6,"",IF(A36=0,"",IF(A36-B35&lt;Config!$C$6,"¡Tiempo INSUFICIENTE entre subtítulos!"))))&amp;IF(D35&gt;Config!$C$7," ¡Duración superior a "&amp;Config!$C$7&amp;" segundos!",IF(D35&gt;=Config!$C$8,"",IF(D35&lt;Config!$C$8," ¡Duración inferior a "&amp;Config!$C$8&amp;" segundos!")))&amp;IF(OR(K35&gt;Config!$C$9+(Config!$C$9*Config!$C$11),K35&gt;L35+(L35*Config!$C$11))," ¡EXCESO DE CARACTERES!","")&amp;IF(H35&lt;=Config!$G$10,"",IF(H35&gt;=Config!$G$10," ¡Línea 1 demasiado larga!"))&amp;IF(J35&lt;=Config!$G$10,"",IF(J35&gt;=Config!$G$10," ¡Línea 2 demasiado larga!"))))</f>
      </c>
      <c r="O35" s="18">
        <f>_xlfn.IFERROR(IF(OR(A35=0,B35=0),"",(IF(ISERROR(INDEX(Planos!$A$3:$A$5000,MATCH(1,INDEX((Planos!$A$3:$A$5000&gt;=A35)*(Planos!$A$3:$A$5000&lt;=B35),),0))),"","Cambio de plano en fotograma "&amp;INDEX(Planos!$A$3:$A$5000,MATCH(1,INDEX((Planos!$A$3:$A$5000&gt;=A35)*(Planos!$A$3:$A$5000&lt;=B35),),0)))))&amp;IF(OR(A35=0,B35=0),"",IF(INDEX(Planos!$A$3:$A$5000,MATCH(1,INDEX((Planos!$A$3:$A$5000&gt;=A35)*(Planos!$A$3:$A$5000&lt;=B35),),0))&lt;A35+Config!$C$8*Config!$C$5," (menos de "&amp;Config!$C$8&amp;" seg. desde la entrada)",""))&amp;IF(OR(A35=0,B35=0),"",IF(INDEX(Planos!$A$3:$A$5000,MATCH(1,INDEX((Planos!$A$3:$A$5000&gt;=A35)*(Planos!$A$3:$A$5000&lt;=B35),),0))&gt;B35-Config!$C$8*Config!$C$5," (menos de "&amp;Config!$C$8&amp;" seg. hasta la salida)","")),"")</f>
      </c>
    </row>
    <row r="36" spans="1:15" ht="12.75">
      <c r="A36" s="17">
        <f ca="1">OFFSET(Editor!$B$1,ROWS(Editor!$B$1:B39)*4+2,)</f>
        <v>0</v>
      </c>
      <c r="B36" s="17">
        <f ca="1">OFFSET(Editor!$B$1,ROWS(Editor!$B$1:B39)*4+3,)</f>
        <v>0</v>
      </c>
      <c r="C36" s="17">
        <f ca="1">OFFSET(Editor!$E$1,ROWS(Editor!$E$1:E39)*4+2,)</f>
        <v>0</v>
      </c>
      <c r="D36" s="98">
        <f ca="1">OFFSET(Editor!$B$1,ROWS(Editor!$B$1:B39)*4+4,)</f>
        <v>0</v>
      </c>
      <c r="E36" s="47">
        <f ca="1">OFFSET(Editor!$H$1,ROWS(Editor!$H$1:H39)*4+2,)</f>
      </c>
      <c r="F36" s="47">
        <f ca="1">OFFSET(Editor!$H$1,ROWS(Editor!$H$1:H39)*4+3,)</f>
      </c>
      <c r="G36" s="47">
        <f ca="1">OFFSET(Editor!$G$1,ROWS(Editor!$G$1:G39)*4+2,)</f>
        <v>0</v>
      </c>
      <c r="H36" s="47">
        <f ca="1">OFFSET(Editor!$I$1,ROWS(Editor!$I$1:I39)*4+2,)</f>
        <v>0</v>
      </c>
      <c r="I36" s="47">
        <f ca="1">OFFSET(Editor!$G$1,ROWS(Editor!$G$1:G39)*4+3,)</f>
        <v>0</v>
      </c>
      <c r="J36" s="47">
        <f ca="1">OFFSET(Editor!$I$1,ROWS(Editor!$I$1:I39)*4+3,)</f>
        <v>0</v>
      </c>
      <c r="K36">
        <f ca="1">OFFSET(Editor!$J$1,ROWS(Editor!$J$1:J39)*4+3,)</f>
        <v>0</v>
      </c>
      <c r="L36">
        <f>(D36*Config!$G$7)/Config!$C$7</f>
        <v>0</v>
      </c>
      <c r="M36" s="169">
        <f ca="1">OFFSET(Editor!$N$1,ROWS(Editor!$N$1:N39)*4+3,)</f>
      </c>
      <c r="N36">
        <f>IF(OR(A36=0,B36=0),"",IF(L36&lt;=0,"Ilógico: el tiempo de salida del subtítulo es menor o igual que el de entrada.",IF(AND(A37-B36&lt;=0,A37&lt;&gt;0),"¡Subtítulo solapado con el siguiente!",IF(A37-B36&gt;=Config!$C$6,"",IF(A37=0,"",IF(A37-B36&lt;Config!$C$6,"¡Tiempo INSUFICIENTE entre subtítulos!"))))&amp;IF(D36&gt;Config!$C$7," ¡Duración superior a "&amp;Config!$C$7&amp;" segundos!",IF(D36&gt;=Config!$C$8,"",IF(D36&lt;Config!$C$8," ¡Duración inferior a "&amp;Config!$C$8&amp;" segundos!")))&amp;IF(OR(K36&gt;Config!$C$9+(Config!$C$9*Config!$C$11),K36&gt;L36+(L36*Config!$C$11))," ¡EXCESO DE CARACTERES!","")&amp;IF(H36&lt;=Config!$G$10,"",IF(H36&gt;=Config!$G$10," ¡Línea 1 demasiado larga!"))&amp;IF(J36&lt;=Config!$G$10,"",IF(J36&gt;=Config!$G$10," ¡Línea 2 demasiado larga!"))))</f>
      </c>
      <c r="O36" s="18">
        <f>_xlfn.IFERROR(IF(OR(A36=0,B36=0),"",(IF(ISERROR(INDEX(Planos!$A$3:$A$5000,MATCH(1,INDEX((Planos!$A$3:$A$5000&gt;=A36)*(Planos!$A$3:$A$5000&lt;=B36),),0))),"","Cambio de plano en fotograma "&amp;INDEX(Planos!$A$3:$A$5000,MATCH(1,INDEX((Planos!$A$3:$A$5000&gt;=A36)*(Planos!$A$3:$A$5000&lt;=B36),),0)))))&amp;IF(OR(A36=0,B36=0),"",IF(INDEX(Planos!$A$3:$A$5000,MATCH(1,INDEX((Planos!$A$3:$A$5000&gt;=A36)*(Planos!$A$3:$A$5000&lt;=B36),),0))&lt;A36+Config!$C$8*Config!$C$5," (menos de "&amp;Config!$C$8&amp;" seg. desde la entrada)",""))&amp;IF(OR(A36=0,B36=0),"",IF(INDEX(Planos!$A$3:$A$5000,MATCH(1,INDEX((Planos!$A$3:$A$5000&gt;=A36)*(Planos!$A$3:$A$5000&lt;=B36),),0))&gt;B36-Config!$C$8*Config!$C$5," (menos de "&amp;Config!$C$8&amp;" seg. hasta la salida)","")),"")</f>
      </c>
    </row>
    <row r="37" spans="1:15" ht="12.75">
      <c r="A37" s="17">
        <f ca="1">OFFSET(Editor!$B$1,ROWS(Editor!$B$1:B40)*4+2,)</f>
        <v>0</v>
      </c>
      <c r="B37" s="17">
        <f ca="1">OFFSET(Editor!$B$1,ROWS(Editor!$B$1:B40)*4+3,)</f>
        <v>0</v>
      </c>
      <c r="C37" s="17">
        <f ca="1">OFFSET(Editor!$E$1,ROWS(Editor!$E$1:E40)*4+2,)</f>
        <v>0</v>
      </c>
      <c r="D37" s="98">
        <f ca="1">OFFSET(Editor!$B$1,ROWS(Editor!$B$1:B40)*4+4,)</f>
        <v>0</v>
      </c>
      <c r="E37" s="47">
        <f ca="1">OFFSET(Editor!$H$1,ROWS(Editor!$H$1:H40)*4+2,)</f>
      </c>
      <c r="F37" s="47">
        <f ca="1">OFFSET(Editor!$H$1,ROWS(Editor!$H$1:H40)*4+3,)</f>
      </c>
      <c r="G37" s="47">
        <f ca="1">OFFSET(Editor!$G$1,ROWS(Editor!$G$1:G40)*4+2,)</f>
        <v>0</v>
      </c>
      <c r="H37" s="47">
        <f ca="1">OFFSET(Editor!$I$1,ROWS(Editor!$I$1:I40)*4+2,)</f>
        <v>0</v>
      </c>
      <c r="I37" s="47">
        <f ca="1">OFFSET(Editor!$G$1,ROWS(Editor!$G$1:G40)*4+3,)</f>
        <v>0</v>
      </c>
      <c r="J37" s="47">
        <f ca="1">OFFSET(Editor!$I$1,ROWS(Editor!$I$1:I40)*4+3,)</f>
        <v>0</v>
      </c>
      <c r="K37">
        <f ca="1">OFFSET(Editor!$J$1,ROWS(Editor!$J$1:J40)*4+3,)</f>
        <v>0</v>
      </c>
      <c r="L37">
        <f>(D37*Config!$G$7)/Config!$C$7</f>
        <v>0</v>
      </c>
      <c r="M37" s="169">
        <f ca="1">OFFSET(Editor!$N$1,ROWS(Editor!$N$1:N40)*4+3,)</f>
      </c>
      <c r="N37">
        <f>IF(OR(A37=0,B37=0),"",IF(L37&lt;=0,"Ilógico: el tiempo de salida del subtítulo es menor o igual que el de entrada.",IF(AND(A38-B37&lt;=0,A38&lt;&gt;0),"¡Subtítulo solapado con el siguiente!",IF(A38-B37&gt;=Config!$C$6,"",IF(A38=0,"",IF(A38-B37&lt;Config!$C$6,"¡Tiempo INSUFICIENTE entre subtítulos!"))))&amp;IF(D37&gt;Config!$C$7," ¡Duración superior a "&amp;Config!$C$7&amp;" segundos!",IF(D37&gt;=Config!$C$8,"",IF(D37&lt;Config!$C$8," ¡Duración inferior a "&amp;Config!$C$8&amp;" segundos!")))&amp;IF(OR(K37&gt;Config!$C$9+(Config!$C$9*Config!$C$11),K37&gt;L37+(L37*Config!$C$11))," ¡EXCESO DE CARACTERES!","")&amp;IF(H37&lt;=Config!$G$10,"",IF(H37&gt;=Config!$G$10," ¡Línea 1 demasiado larga!"))&amp;IF(J37&lt;=Config!$G$10,"",IF(J37&gt;=Config!$G$10," ¡Línea 2 demasiado larga!"))))</f>
      </c>
      <c r="O37" s="18">
        <f>_xlfn.IFERROR(IF(OR(A37=0,B37=0),"",(IF(ISERROR(INDEX(Planos!$A$3:$A$5000,MATCH(1,INDEX((Planos!$A$3:$A$5000&gt;=A37)*(Planos!$A$3:$A$5000&lt;=B37),),0))),"","Cambio de plano en fotograma "&amp;INDEX(Planos!$A$3:$A$5000,MATCH(1,INDEX((Planos!$A$3:$A$5000&gt;=A37)*(Planos!$A$3:$A$5000&lt;=B37),),0)))))&amp;IF(OR(A37=0,B37=0),"",IF(INDEX(Planos!$A$3:$A$5000,MATCH(1,INDEX((Planos!$A$3:$A$5000&gt;=A37)*(Planos!$A$3:$A$5000&lt;=B37),),0))&lt;A37+Config!$C$8*Config!$C$5," (menos de "&amp;Config!$C$8&amp;" seg. desde la entrada)",""))&amp;IF(OR(A37=0,B37=0),"",IF(INDEX(Planos!$A$3:$A$5000,MATCH(1,INDEX((Planos!$A$3:$A$5000&gt;=A37)*(Planos!$A$3:$A$5000&lt;=B37),),0))&gt;B37-Config!$C$8*Config!$C$5," (menos de "&amp;Config!$C$8&amp;" seg. hasta la salida)","")),"")</f>
      </c>
    </row>
    <row r="38" spans="1:15" ht="12.75">
      <c r="A38" s="17">
        <f ca="1">OFFSET(Editor!$B$1,ROWS(Editor!$B$1:B41)*4+2,)</f>
        <v>0</v>
      </c>
      <c r="B38" s="17">
        <f ca="1">OFFSET(Editor!$B$1,ROWS(Editor!$B$1:B41)*4+3,)</f>
        <v>0</v>
      </c>
      <c r="C38" s="17">
        <f ca="1">OFFSET(Editor!$E$1,ROWS(Editor!$E$1:E41)*4+2,)</f>
        <v>0</v>
      </c>
      <c r="D38" s="98">
        <f ca="1">OFFSET(Editor!$B$1,ROWS(Editor!$B$1:B41)*4+4,)</f>
        <v>0</v>
      </c>
      <c r="E38" s="47">
        <f ca="1">OFFSET(Editor!$H$1,ROWS(Editor!$H$1:H41)*4+2,)</f>
      </c>
      <c r="F38" s="47">
        <f ca="1">OFFSET(Editor!$H$1,ROWS(Editor!$H$1:H41)*4+3,)</f>
      </c>
      <c r="G38" s="47">
        <f ca="1">OFFSET(Editor!$G$1,ROWS(Editor!$G$1:G41)*4+2,)</f>
        <v>0</v>
      </c>
      <c r="H38" s="47">
        <f ca="1">OFFSET(Editor!$I$1,ROWS(Editor!$I$1:I41)*4+2,)</f>
        <v>0</v>
      </c>
      <c r="I38" s="47">
        <f ca="1">OFFSET(Editor!$G$1,ROWS(Editor!$G$1:G41)*4+3,)</f>
        <v>0</v>
      </c>
      <c r="J38" s="47">
        <f ca="1">OFFSET(Editor!$I$1,ROWS(Editor!$I$1:I41)*4+3,)</f>
        <v>0</v>
      </c>
      <c r="K38">
        <f ca="1">OFFSET(Editor!$J$1,ROWS(Editor!$J$1:J41)*4+3,)</f>
        <v>0</v>
      </c>
      <c r="L38">
        <f>(D38*Config!$G$7)/Config!$C$7</f>
        <v>0</v>
      </c>
      <c r="M38" s="169">
        <f ca="1">OFFSET(Editor!$N$1,ROWS(Editor!$N$1:N41)*4+3,)</f>
      </c>
      <c r="N38">
        <f>IF(OR(A38=0,B38=0),"",IF(L38&lt;=0,"Ilógico: el tiempo de salida del subtítulo es menor o igual que el de entrada.",IF(AND(A39-B38&lt;=0,A39&lt;&gt;0),"¡Subtítulo solapado con el siguiente!",IF(A39-B38&gt;=Config!$C$6,"",IF(A39=0,"",IF(A39-B38&lt;Config!$C$6,"¡Tiempo INSUFICIENTE entre subtítulos!"))))&amp;IF(D38&gt;Config!$C$7," ¡Duración superior a "&amp;Config!$C$7&amp;" segundos!",IF(D38&gt;=Config!$C$8,"",IF(D38&lt;Config!$C$8," ¡Duración inferior a "&amp;Config!$C$8&amp;" segundos!")))&amp;IF(OR(K38&gt;Config!$C$9+(Config!$C$9*Config!$C$11),K38&gt;L38+(L38*Config!$C$11))," ¡EXCESO DE CARACTERES!","")&amp;IF(H38&lt;=Config!$G$10,"",IF(H38&gt;=Config!$G$10," ¡Línea 1 demasiado larga!"))&amp;IF(J38&lt;=Config!$G$10,"",IF(J38&gt;=Config!$G$10," ¡Línea 2 demasiado larga!"))))</f>
      </c>
      <c r="O38" s="18">
        <f>_xlfn.IFERROR(IF(OR(A38=0,B38=0),"",(IF(ISERROR(INDEX(Planos!$A$3:$A$5000,MATCH(1,INDEX((Planos!$A$3:$A$5000&gt;=A38)*(Planos!$A$3:$A$5000&lt;=B38),),0))),"","Cambio de plano en fotograma "&amp;INDEX(Planos!$A$3:$A$5000,MATCH(1,INDEX((Planos!$A$3:$A$5000&gt;=A38)*(Planos!$A$3:$A$5000&lt;=B38),),0)))))&amp;IF(OR(A38=0,B38=0),"",IF(INDEX(Planos!$A$3:$A$5000,MATCH(1,INDEX((Planos!$A$3:$A$5000&gt;=A38)*(Planos!$A$3:$A$5000&lt;=B38),),0))&lt;A38+Config!$C$8*Config!$C$5," (menos de "&amp;Config!$C$8&amp;" seg. desde la entrada)",""))&amp;IF(OR(A38=0,B38=0),"",IF(INDEX(Planos!$A$3:$A$5000,MATCH(1,INDEX((Planos!$A$3:$A$5000&gt;=A38)*(Planos!$A$3:$A$5000&lt;=B38),),0))&gt;B38-Config!$C$8*Config!$C$5," (menos de "&amp;Config!$C$8&amp;" seg. hasta la salida)","")),"")</f>
      </c>
    </row>
    <row r="39" spans="1:15" ht="12.75">
      <c r="A39" s="17">
        <f ca="1">OFFSET(Editor!$B$1,ROWS(Editor!$B$1:B42)*4+2,)</f>
        <v>0</v>
      </c>
      <c r="B39" s="17">
        <f ca="1">OFFSET(Editor!$B$1,ROWS(Editor!$B$1:B42)*4+3,)</f>
        <v>0</v>
      </c>
      <c r="C39" s="17">
        <f ca="1">OFFSET(Editor!$E$1,ROWS(Editor!$E$1:E42)*4+2,)</f>
        <v>0</v>
      </c>
      <c r="D39" s="98">
        <f ca="1">OFFSET(Editor!$B$1,ROWS(Editor!$B$1:B42)*4+4,)</f>
        <v>0</v>
      </c>
      <c r="E39" s="47">
        <f ca="1">OFFSET(Editor!$H$1,ROWS(Editor!$H$1:H42)*4+2,)</f>
      </c>
      <c r="F39" s="47">
        <f ca="1">OFFSET(Editor!$H$1,ROWS(Editor!$H$1:H42)*4+3,)</f>
      </c>
      <c r="G39" s="47">
        <f ca="1">OFFSET(Editor!$G$1,ROWS(Editor!$G$1:G42)*4+2,)</f>
        <v>0</v>
      </c>
      <c r="H39" s="47">
        <f ca="1">OFFSET(Editor!$I$1,ROWS(Editor!$I$1:I42)*4+2,)</f>
        <v>0</v>
      </c>
      <c r="I39" s="47">
        <f ca="1">OFFSET(Editor!$G$1,ROWS(Editor!$G$1:G42)*4+3,)</f>
        <v>0</v>
      </c>
      <c r="J39" s="47">
        <f ca="1">OFFSET(Editor!$I$1,ROWS(Editor!$I$1:I42)*4+3,)</f>
        <v>0</v>
      </c>
      <c r="K39">
        <f ca="1">OFFSET(Editor!$J$1,ROWS(Editor!$J$1:J42)*4+3,)</f>
        <v>0</v>
      </c>
      <c r="L39">
        <f>(D39*Config!$G$7)/Config!$C$7</f>
        <v>0</v>
      </c>
      <c r="M39" s="169">
        <f ca="1">OFFSET(Editor!$N$1,ROWS(Editor!$N$1:N42)*4+3,)</f>
      </c>
      <c r="N39">
        <f>IF(OR(A39=0,B39=0),"",IF(L39&lt;=0,"Ilógico: el tiempo de salida del subtítulo es menor o igual que el de entrada.",IF(AND(A40-B39&lt;=0,A40&lt;&gt;0),"¡Subtítulo solapado con el siguiente!",IF(A40-B39&gt;=Config!$C$6,"",IF(A40=0,"",IF(A40-B39&lt;Config!$C$6,"¡Tiempo INSUFICIENTE entre subtítulos!"))))&amp;IF(D39&gt;Config!$C$7," ¡Duración superior a "&amp;Config!$C$7&amp;" segundos!",IF(D39&gt;=Config!$C$8,"",IF(D39&lt;Config!$C$8," ¡Duración inferior a "&amp;Config!$C$8&amp;" segundos!")))&amp;IF(OR(K39&gt;Config!$C$9+(Config!$C$9*Config!$C$11),K39&gt;L39+(L39*Config!$C$11))," ¡EXCESO DE CARACTERES!","")&amp;IF(H39&lt;=Config!$G$10,"",IF(H39&gt;=Config!$G$10," ¡Línea 1 demasiado larga!"))&amp;IF(J39&lt;=Config!$G$10,"",IF(J39&gt;=Config!$G$10," ¡Línea 2 demasiado larga!"))))</f>
      </c>
      <c r="O39" s="18">
        <f>_xlfn.IFERROR(IF(OR(A39=0,B39=0),"",(IF(ISERROR(INDEX(Planos!$A$3:$A$5000,MATCH(1,INDEX((Planos!$A$3:$A$5000&gt;=A39)*(Planos!$A$3:$A$5000&lt;=B39),),0))),"","Cambio de plano en fotograma "&amp;INDEX(Planos!$A$3:$A$5000,MATCH(1,INDEX((Planos!$A$3:$A$5000&gt;=A39)*(Planos!$A$3:$A$5000&lt;=B39),),0)))))&amp;IF(OR(A39=0,B39=0),"",IF(INDEX(Planos!$A$3:$A$5000,MATCH(1,INDEX((Planos!$A$3:$A$5000&gt;=A39)*(Planos!$A$3:$A$5000&lt;=B39),),0))&lt;A39+Config!$C$8*Config!$C$5," (menos de "&amp;Config!$C$8&amp;" seg. desde la entrada)",""))&amp;IF(OR(A39=0,B39=0),"",IF(INDEX(Planos!$A$3:$A$5000,MATCH(1,INDEX((Planos!$A$3:$A$5000&gt;=A39)*(Planos!$A$3:$A$5000&lt;=B39),),0))&gt;B39-Config!$C$8*Config!$C$5," (menos de "&amp;Config!$C$8&amp;" seg. hasta la salida)","")),"")</f>
      </c>
    </row>
    <row r="40" spans="1:15" ht="12.75">
      <c r="A40" s="17">
        <f ca="1">OFFSET(Editor!$B$1,ROWS(Editor!$B$1:B43)*4+2,)</f>
        <v>0</v>
      </c>
      <c r="B40" s="17">
        <f ca="1">OFFSET(Editor!$B$1,ROWS(Editor!$B$1:B43)*4+3,)</f>
        <v>0</v>
      </c>
      <c r="C40" s="17">
        <f ca="1">OFFSET(Editor!$E$1,ROWS(Editor!$E$1:E43)*4+2,)</f>
        <v>0</v>
      </c>
      <c r="D40" s="98">
        <f ca="1">OFFSET(Editor!$B$1,ROWS(Editor!$B$1:B43)*4+4,)</f>
        <v>0</v>
      </c>
      <c r="E40" s="47">
        <f ca="1">OFFSET(Editor!$H$1,ROWS(Editor!$H$1:H43)*4+2,)</f>
      </c>
      <c r="F40" s="47">
        <f ca="1">OFFSET(Editor!$H$1,ROWS(Editor!$H$1:H43)*4+3,)</f>
      </c>
      <c r="G40" s="47">
        <f ca="1">OFFSET(Editor!$G$1,ROWS(Editor!$G$1:G43)*4+2,)</f>
        <v>0</v>
      </c>
      <c r="H40" s="47">
        <f ca="1">OFFSET(Editor!$I$1,ROWS(Editor!$I$1:I43)*4+2,)</f>
        <v>0</v>
      </c>
      <c r="I40" s="47">
        <f ca="1">OFFSET(Editor!$G$1,ROWS(Editor!$G$1:G43)*4+3,)</f>
        <v>0</v>
      </c>
      <c r="J40" s="47">
        <f ca="1">OFFSET(Editor!$I$1,ROWS(Editor!$I$1:I43)*4+3,)</f>
        <v>0</v>
      </c>
      <c r="K40">
        <f ca="1">OFFSET(Editor!$J$1,ROWS(Editor!$J$1:J43)*4+3,)</f>
        <v>0</v>
      </c>
      <c r="L40">
        <f>(D40*Config!$G$7)/Config!$C$7</f>
        <v>0</v>
      </c>
      <c r="M40" s="169">
        <f ca="1">OFFSET(Editor!$N$1,ROWS(Editor!$N$1:N43)*4+3,)</f>
      </c>
      <c r="N40">
        <f>IF(OR(A40=0,B40=0),"",IF(L40&lt;=0,"Ilógico: el tiempo de salida del subtítulo es menor o igual que el de entrada.",IF(AND(A41-B40&lt;=0,A41&lt;&gt;0),"¡Subtítulo solapado con el siguiente!",IF(A41-B40&gt;=Config!$C$6,"",IF(A41=0,"",IF(A41-B40&lt;Config!$C$6,"¡Tiempo INSUFICIENTE entre subtítulos!"))))&amp;IF(D40&gt;Config!$C$7," ¡Duración superior a "&amp;Config!$C$7&amp;" segundos!",IF(D40&gt;=Config!$C$8,"",IF(D40&lt;Config!$C$8," ¡Duración inferior a "&amp;Config!$C$8&amp;" segundos!")))&amp;IF(OR(K40&gt;Config!$C$9+(Config!$C$9*Config!$C$11),K40&gt;L40+(L40*Config!$C$11))," ¡EXCESO DE CARACTERES!","")&amp;IF(H40&lt;=Config!$G$10,"",IF(H40&gt;=Config!$G$10," ¡Línea 1 demasiado larga!"))&amp;IF(J40&lt;=Config!$G$10,"",IF(J40&gt;=Config!$G$10," ¡Línea 2 demasiado larga!"))))</f>
      </c>
      <c r="O40" s="18">
        <f>_xlfn.IFERROR(IF(OR(A40=0,B40=0),"",(IF(ISERROR(INDEX(Planos!$A$3:$A$5000,MATCH(1,INDEX((Planos!$A$3:$A$5000&gt;=A40)*(Planos!$A$3:$A$5000&lt;=B40),),0))),"","Cambio de plano en fotograma "&amp;INDEX(Planos!$A$3:$A$5000,MATCH(1,INDEX((Planos!$A$3:$A$5000&gt;=A40)*(Planos!$A$3:$A$5000&lt;=B40),),0)))))&amp;IF(OR(A40=0,B40=0),"",IF(INDEX(Planos!$A$3:$A$5000,MATCH(1,INDEX((Planos!$A$3:$A$5000&gt;=A40)*(Planos!$A$3:$A$5000&lt;=B40),),0))&lt;A40+Config!$C$8*Config!$C$5," (menos de "&amp;Config!$C$8&amp;" seg. desde la entrada)",""))&amp;IF(OR(A40=0,B40=0),"",IF(INDEX(Planos!$A$3:$A$5000,MATCH(1,INDEX((Planos!$A$3:$A$5000&gt;=A40)*(Planos!$A$3:$A$5000&lt;=B40),),0))&gt;B40-Config!$C$8*Config!$C$5," (menos de "&amp;Config!$C$8&amp;" seg. hasta la salida)","")),"")</f>
      </c>
    </row>
    <row r="41" spans="1:15" ht="12.75">
      <c r="A41" s="17">
        <f ca="1">OFFSET(Editor!$B$1,ROWS(Editor!$B$1:B44)*4+2,)</f>
        <v>0</v>
      </c>
      <c r="B41" s="17">
        <f ca="1">OFFSET(Editor!$B$1,ROWS(Editor!$B$1:B44)*4+3,)</f>
        <v>0</v>
      </c>
      <c r="C41" s="17">
        <f ca="1">OFFSET(Editor!$E$1,ROWS(Editor!$E$1:E44)*4+2,)</f>
        <v>0</v>
      </c>
      <c r="D41" s="98">
        <f ca="1">OFFSET(Editor!$B$1,ROWS(Editor!$B$1:B44)*4+4,)</f>
        <v>0</v>
      </c>
      <c r="E41" s="47">
        <f ca="1">OFFSET(Editor!$H$1,ROWS(Editor!$H$1:H44)*4+2,)</f>
      </c>
      <c r="F41" s="47">
        <f ca="1">OFFSET(Editor!$H$1,ROWS(Editor!$H$1:H44)*4+3,)</f>
      </c>
      <c r="G41" s="47">
        <f ca="1">OFFSET(Editor!$G$1,ROWS(Editor!$G$1:G44)*4+2,)</f>
        <v>0</v>
      </c>
      <c r="H41" s="47">
        <f ca="1">OFFSET(Editor!$I$1,ROWS(Editor!$I$1:I44)*4+2,)</f>
        <v>0</v>
      </c>
      <c r="I41" s="47">
        <f ca="1">OFFSET(Editor!$G$1,ROWS(Editor!$G$1:G44)*4+3,)</f>
        <v>0</v>
      </c>
      <c r="J41" s="47">
        <f ca="1">OFFSET(Editor!$I$1,ROWS(Editor!$I$1:I44)*4+3,)</f>
        <v>0</v>
      </c>
      <c r="K41">
        <f ca="1">OFFSET(Editor!$J$1,ROWS(Editor!$J$1:J44)*4+3,)</f>
        <v>0</v>
      </c>
      <c r="L41">
        <f>(D41*Config!$G$7)/Config!$C$7</f>
        <v>0</v>
      </c>
      <c r="M41" s="169">
        <f ca="1">OFFSET(Editor!$N$1,ROWS(Editor!$N$1:N44)*4+3,)</f>
      </c>
      <c r="N41">
        <f>IF(OR(A41=0,B41=0),"",IF(L41&lt;=0,"Ilógico: el tiempo de salida del subtítulo es menor o igual que el de entrada.",IF(AND(A42-B41&lt;=0,A42&lt;&gt;0),"¡Subtítulo solapado con el siguiente!",IF(A42-B41&gt;=Config!$C$6,"",IF(A42=0,"",IF(A42-B41&lt;Config!$C$6,"¡Tiempo INSUFICIENTE entre subtítulos!"))))&amp;IF(D41&gt;Config!$C$7," ¡Duración superior a "&amp;Config!$C$7&amp;" segundos!",IF(D41&gt;=Config!$C$8,"",IF(D41&lt;Config!$C$8," ¡Duración inferior a "&amp;Config!$C$8&amp;" segundos!")))&amp;IF(OR(K41&gt;Config!$C$9+(Config!$C$9*Config!$C$11),K41&gt;L41+(L41*Config!$C$11))," ¡EXCESO DE CARACTERES!","")&amp;IF(H41&lt;=Config!$G$10,"",IF(H41&gt;=Config!$G$10," ¡Línea 1 demasiado larga!"))&amp;IF(J41&lt;=Config!$G$10,"",IF(J41&gt;=Config!$G$10," ¡Línea 2 demasiado larga!"))))</f>
      </c>
      <c r="O41" s="18">
        <f>_xlfn.IFERROR(IF(OR(A41=0,B41=0),"",(IF(ISERROR(INDEX(Planos!$A$3:$A$5000,MATCH(1,INDEX((Planos!$A$3:$A$5000&gt;=A41)*(Planos!$A$3:$A$5000&lt;=B41),),0))),"","Cambio de plano en fotograma "&amp;INDEX(Planos!$A$3:$A$5000,MATCH(1,INDEX((Planos!$A$3:$A$5000&gt;=A41)*(Planos!$A$3:$A$5000&lt;=B41),),0)))))&amp;IF(OR(A41=0,B41=0),"",IF(INDEX(Planos!$A$3:$A$5000,MATCH(1,INDEX((Planos!$A$3:$A$5000&gt;=A41)*(Planos!$A$3:$A$5000&lt;=B41),),0))&lt;A41+Config!$C$8*Config!$C$5," (menos de "&amp;Config!$C$8&amp;" seg. desde la entrada)",""))&amp;IF(OR(A41=0,B41=0),"",IF(INDEX(Planos!$A$3:$A$5000,MATCH(1,INDEX((Planos!$A$3:$A$5000&gt;=A41)*(Planos!$A$3:$A$5000&lt;=B41),),0))&gt;B41-Config!$C$8*Config!$C$5," (menos de "&amp;Config!$C$8&amp;" seg. hasta la salida)","")),"")</f>
      </c>
    </row>
    <row r="42" spans="1:15" ht="12.75">
      <c r="A42" s="17">
        <f ca="1">OFFSET(Editor!$B$1,ROWS(Editor!$B$1:B45)*4+2,)</f>
        <v>0</v>
      </c>
      <c r="B42" s="17">
        <f ca="1">OFFSET(Editor!$B$1,ROWS(Editor!$B$1:B45)*4+3,)</f>
        <v>0</v>
      </c>
      <c r="C42" s="17">
        <f ca="1">OFFSET(Editor!$E$1,ROWS(Editor!$E$1:E45)*4+2,)</f>
        <v>0</v>
      </c>
      <c r="D42" s="98">
        <f ca="1">OFFSET(Editor!$B$1,ROWS(Editor!$B$1:B45)*4+4,)</f>
        <v>0</v>
      </c>
      <c r="E42" s="47">
        <f ca="1">OFFSET(Editor!$H$1,ROWS(Editor!$H$1:H45)*4+2,)</f>
      </c>
      <c r="F42" s="47">
        <f ca="1">OFFSET(Editor!$H$1,ROWS(Editor!$H$1:H45)*4+3,)</f>
      </c>
      <c r="G42" s="47">
        <f ca="1">OFFSET(Editor!$G$1,ROWS(Editor!$G$1:G45)*4+2,)</f>
        <v>0</v>
      </c>
      <c r="H42" s="47">
        <f ca="1">OFFSET(Editor!$I$1,ROWS(Editor!$I$1:I45)*4+2,)</f>
        <v>0</v>
      </c>
      <c r="I42" s="47">
        <f ca="1">OFFSET(Editor!$G$1,ROWS(Editor!$G$1:G45)*4+3,)</f>
        <v>0</v>
      </c>
      <c r="J42" s="47">
        <f ca="1">OFFSET(Editor!$I$1,ROWS(Editor!$I$1:I45)*4+3,)</f>
        <v>0</v>
      </c>
      <c r="K42">
        <f ca="1">OFFSET(Editor!$J$1,ROWS(Editor!$J$1:J45)*4+3,)</f>
        <v>0</v>
      </c>
      <c r="L42">
        <f>(D42*Config!$G$7)/Config!$C$7</f>
        <v>0</v>
      </c>
      <c r="M42" s="169">
        <f ca="1">OFFSET(Editor!$N$1,ROWS(Editor!$N$1:N45)*4+3,)</f>
      </c>
      <c r="N42">
        <f>IF(OR(A42=0,B42=0),"",IF(L42&lt;=0,"Ilógico: el tiempo de salida del subtítulo es menor o igual que el de entrada.",IF(AND(A43-B42&lt;=0,A43&lt;&gt;0),"¡Subtítulo solapado con el siguiente!",IF(A43-B42&gt;=Config!$C$6,"",IF(A43=0,"",IF(A43-B42&lt;Config!$C$6,"¡Tiempo INSUFICIENTE entre subtítulos!"))))&amp;IF(D42&gt;Config!$C$7," ¡Duración superior a "&amp;Config!$C$7&amp;" segundos!",IF(D42&gt;=Config!$C$8,"",IF(D42&lt;Config!$C$8," ¡Duración inferior a "&amp;Config!$C$8&amp;" segundos!")))&amp;IF(OR(K42&gt;Config!$C$9+(Config!$C$9*Config!$C$11),K42&gt;L42+(L42*Config!$C$11))," ¡EXCESO DE CARACTERES!","")&amp;IF(H42&lt;=Config!$G$10,"",IF(H42&gt;=Config!$G$10," ¡Línea 1 demasiado larga!"))&amp;IF(J42&lt;=Config!$G$10,"",IF(J42&gt;=Config!$G$10," ¡Línea 2 demasiado larga!"))))</f>
      </c>
      <c r="O42" s="18">
        <f>_xlfn.IFERROR(IF(OR(A42=0,B42=0),"",(IF(ISERROR(INDEX(Planos!$A$3:$A$5000,MATCH(1,INDEX((Planos!$A$3:$A$5000&gt;=A42)*(Planos!$A$3:$A$5000&lt;=B42),),0))),"","Cambio de plano en fotograma "&amp;INDEX(Planos!$A$3:$A$5000,MATCH(1,INDEX((Planos!$A$3:$A$5000&gt;=A42)*(Planos!$A$3:$A$5000&lt;=B42),),0)))))&amp;IF(OR(A42=0,B42=0),"",IF(INDEX(Planos!$A$3:$A$5000,MATCH(1,INDEX((Planos!$A$3:$A$5000&gt;=A42)*(Planos!$A$3:$A$5000&lt;=B42),),0))&lt;A42+Config!$C$8*Config!$C$5," (menos de "&amp;Config!$C$8&amp;" seg. desde la entrada)",""))&amp;IF(OR(A42=0,B42=0),"",IF(INDEX(Planos!$A$3:$A$5000,MATCH(1,INDEX((Planos!$A$3:$A$5000&gt;=A42)*(Planos!$A$3:$A$5000&lt;=B42),),0))&gt;B42-Config!$C$8*Config!$C$5," (menos de "&amp;Config!$C$8&amp;" seg. hasta la salida)","")),"")</f>
      </c>
    </row>
    <row r="43" spans="1:15" ht="12.75">
      <c r="A43" s="17">
        <f ca="1">OFFSET(Editor!$B$1,ROWS(Editor!$B$1:B46)*4+2,)</f>
        <v>0</v>
      </c>
      <c r="B43" s="17">
        <f ca="1">OFFSET(Editor!$B$1,ROWS(Editor!$B$1:B46)*4+3,)</f>
        <v>0</v>
      </c>
      <c r="C43" s="17">
        <f ca="1">OFFSET(Editor!$E$1,ROWS(Editor!$E$1:E46)*4+2,)</f>
        <v>0</v>
      </c>
      <c r="D43" s="98">
        <f ca="1">OFFSET(Editor!$B$1,ROWS(Editor!$B$1:B46)*4+4,)</f>
        <v>0</v>
      </c>
      <c r="E43" s="47">
        <f ca="1">OFFSET(Editor!$H$1,ROWS(Editor!$H$1:H46)*4+2,)</f>
      </c>
      <c r="F43" s="47">
        <f ca="1">OFFSET(Editor!$H$1,ROWS(Editor!$H$1:H46)*4+3,)</f>
      </c>
      <c r="G43" s="47">
        <f ca="1">OFFSET(Editor!$G$1,ROWS(Editor!$G$1:G46)*4+2,)</f>
        <v>0</v>
      </c>
      <c r="H43" s="47">
        <f ca="1">OFFSET(Editor!$I$1,ROWS(Editor!$I$1:I46)*4+2,)</f>
        <v>0</v>
      </c>
      <c r="I43" s="47">
        <f ca="1">OFFSET(Editor!$G$1,ROWS(Editor!$G$1:G46)*4+3,)</f>
        <v>0</v>
      </c>
      <c r="J43" s="47">
        <f ca="1">OFFSET(Editor!$I$1,ROWS(Editor!$I$1:I46)*4+3,)</f>
        <v>0</v>
      </c>
      <c r="K43">
        <f ca="1">OFFSET(Editor!$J$1,ROWS(Editor!$J$1:J46)*4+3,)</f>
        <v>0</v>
      </c>
      <c r="L43">
        <f>(D43*Config!$G$7)/Config!$C$7</f>
        <v>0</v>
      </c>
      <c r="M43" s="169">
        <f ca="1">OFFSET(Editor!$N$1,ROWS(Editor!$N$1:N46)*4+3,)</f>
      </c>
      <c r="N43">
        <f>IF(OR(A43=0,B43=0),"",IF(L43&lt;=0,"Ilógico: el tiempo de salida del subtítulo es menor o igual que el de entrada.",IF(AND(A44-B43&lt;=0,A44&lt;&gt;0),"¡Subtítulo solapado con el siguiente!",IF(A44-B43&gt;=Config!$C$6,"",IF(A44=0,"",IF(A44-B43&lt;Config!$C$6,"¡Tiempo INSUFICIENTE entre subtítulos!"))))&amp;IF(D43&gt;Config!$C$7," ¡Duración superior a "&amp;Config!$C$7&amp;" segundos!",IF(D43&gt;=Config!$C$8,"",IF(D43&lt;Config!$C$8," ¡Duración inferior a "&amp;Config!$C$8&amp;" segundos!")))&amp;IF(OR(K43&gt;Config!$C$9+(Config!$C$9*Config!$C$11),K43&gt;L43+(L43*Config!$C$11))," ¡EXCESO DE CARACTERES!","")&amp;IF(H43&lt;=Config!$G$10,"",IF(H43&gt;=Config!$G$10," ¡Línea 1 demasiado larga!"))&amp;IF(J43&lt;=Config!$G$10,"",IF(J43&gt;=Config!$G$10," ¡Línea 2 demasiado larga!"))))</f>
      </c>
      <c r="O43" s="18">
        <f>_xlfn.IFERROR(IF(OR(A43=0,B43=0),"",(IF(ISERROR(INDEX(Planos!$A$3:$A$5000,MATCH(1,INDEX((Planos!$A$3:$A$5000&gt;=A43)*(Planos!$A$3:$A$5000&lt;=B43),),0))),"","Cambio de plano en fotograma "&amp;INDEX(Planos!$A$3:$A$5000,MATCH(1,INDEX((Planos!$A$3:$A$5000&gt;=A43)*(Planos!$A$3:$A$5000&lt;=B43),),0)))))&amp;IF(OR(A43=0,B43=0),"",IF(INDEX(Planos!$A$3:$A$5000,MATCH(1,INDEX((Planos!$A$3:$A$5000&gt;=A43)*(Planos!$A$3:$A$5000&lt;=B43),),0))&lt;A43+Config!$C$8*Config!$C$5," (menos de "&amp;Config!$C$8&amp;" seg. desde la entrada)",""))&amp;IF(OR(A43=0,B43=0),"",IF(INDEX(Planos!$A$3:$A$5000,MATCH(1,INDEX((Planos!$A$3:$A$5000&gt;=A43)*(Planos!$A$3:$A$5000&lt;=B43),),0))&gt;B43-Config!$C$8*Config!$C$5," (menos de "&amp;Config!$C$8&amp;" seg. hasta la salida)","")),"")</f>
      </c>
    </row>
    <row r="44" spans="1:15" ht="12.75">
      <c r="A44" s="17">
        <f ca="1">OFFSET(Editor!$B$1,ROWS(Editor!$B$1:B47)*4+2,)</f>
        <v>0</v>
      </c>
      <c r="B44" s="17">
        <f ca="1">OFFSET(Editor!$B$1,ROWS(Editor!$B$1:B47)*4+3,)</f>
        <v>0</v>
      </c>
      <c r="C44" s="17">
        <f ca="1">OFFSET(Editor!$E$1,ROWS(Editor!$E$1:E47)*4+2,)</f>
        <v>0</v>
      </c>
      <c r="D44" s="98">
        <f ca="1">OFFSET(Editor!$B$1,ROWS(Editor!$B$1:B47)*4+4,)</f>
        <v>0</v>
      </c>
      <c r="E44" s="47">
        <f ca="1">OFFSET(Editor!$H$1,ROWS(Editor!$H$1:H47)*4+2,)</f>
      </c>
      <c r="F44" s="47">
        <f ca="1">OFFSET(Editor!$H$1,ROWS(Editor!$H$1:H47)*4+3,)</f>
      </c>
      <c r="G44" s="47">
        <f ca="1">OFFSET(Editor!$G$1,ROWS(Editor!$G$1:G47)*4+2,)</f>
        <v>0</v>
      </c>
      <c r="H44" s="47">
        <f ca="1">OFFSET(Editor!$I$1,ROWS(Editor!$I$1:I47)*4+2,)</f>
        <v>0</v>
      </c>
      <c r="I44" s="47">
        <f ca="1">OFFSET(Editor!$G$1,ROWS(Editor!$G$1:G47)*4+3,)</f>
        <v>0</v>
      </c>
      <c r="J44" s="47">
        <f ca="1">OFFSET(Editor!$I$1,ROWS(Editor!$I$1:I47)*4+3,)</f>
        <v>0</v>
      </c>
      <c r="K44">
        <f ca="1">OFFSET(Editor!$J$1,ROWS(Editor!$J$1:J47)*4+3,)</f>
        <v>0</v>
      </c>
      <c r="L44">
        <f>(D44*Config!$G$7)/Config!$C$7</f>
        <v>0</v>
      </c>
      <c r="M44" s="169">
        <f ca="1">OFFSET(Editor!$N$1,ROWS(Editor!$N$1:N47)*4+3,)</f>
      </c>
      <c r="N44">
        <f>IF(OR(A44=0,B44=0),"",IF(L44&lt;=0,"Ilógico: el tiempo de salida del subtítulo es menor o igual que el de entrada.",IF(AND(A45-B44&lt;=0,A45&lt;&gt;0),"¡Subtítulo solapado con el siguiente!",IF(A45-B44&gt;=Config!$C$6,"",IF(A45=0,"",IF(A45-B44&lt;Config!$C$6,"¡Tiempo INSUFICIENTE entre subtítulos!"))))&amp;IF(D44&gt;Config!$C$7," ¡Duración superior a "&amp;Config!$C$7&amp;" segundos!",IF(D44&gt;=Config!$C$8,"",IF(D44&lt;Config!$C$8," ¡Duración inferior a "&amp;Config!$C$8&amp;" segundos!")))&amp;IF(OR(K44&gt;Config!$C$9+(Config!$C$9*Config!$C$11),K44&gt;L44+(L44*Config!$C$11))," ¡EXCESO DE CARACTERES!","")&amp;IF(H44&lt;=Config!$G$10,"",IF(H44&gt;=Config!$G$10," ¡Línea 1 demasiado larga!"))&amp;IF(J44&lt;=Config!$G$10,"",IF(J44&gt;=Config!$G$10," ¡Línea 2 demasiado larga!"))))</f>
      </c>
      <c r="O44" s="18">
        <f>_xlfn.IFERROR(IF(OR(A44=0,B44=0),"",(IF(ISERROR(INDEX(Planos!$A$3:$A$5000,MATCH(1,INDEX((Planos!$A$3:$A$5000&gt;=A44)*(Planos!$A$3:$A$5000&lt;=B44),),0))),"","Cambio de plano en fotograma "&amp;INDEX(Planos!$A$3:$A$5000,MATCH(1,INDEX((Planos!$A$3:$A$5000&gt;=A44)*(Planos!$A$3:$A$5000&lt;=B44),),0)))))&amp;IF(OR(A44=0,B44=0),"",IF(INDEX(Planos!$A$3:$A$5000,MATCH(1,INDEX((Planos!$A$3:$A$5000&gt;=A44)*(Planos!$A$3:$A$5000&lt;=B44),),0))&lt;A44+Config!$C$8*Config!$C$5," (menos de "&amp;Config!$C$8&amp;" seg. desde la entrada)",""))&amp;IF(OR(A44=0,B44=0),"",IF(INDEX(Planos!$A$3:$A$5000,MATCH(1,INDEX((Planos!$A$3:$A$5000&gt;=A44)*(Planos!$A$3:$A$5000&lt;=B44),),0))&gt;B44-Config!$C$8*Config!$C$5," (menos de "&amp;Config!$C$8&amp;" seg. hasta la salida)","")),"")</f>
      </c>
    </row>
    <row r="45" spans="1:15" ht="12.75">
      <c r="A45" s="17">
        <f ca="1">OFFSET(Editor!$B$1,ROWS(Editor!$B$1:B48)*4+2,)</f>
        <v>0</v>
      </c>
      <c r="B45" s="17">
        <f ca="1">OFFSET(Editor!$B$1,ROWS(Editor!$B$1:B48)*4+3,)</f>
        <v>0</v>
      </c>
      <c r="C45" s="17">
        <f ca="1">OFFSET(Editor!$E$1,ROWS(Editor!$E$1:E48)*4+2,)</f>
        <v>0</v>
      </c>
      <c r="D45" s="98">
        <f ca="1">OFFSET(Editor!$B$1,ROWS(Editor!$B$1:B48)*4+4,)</f>
        <v>0</v>
      </c>
      <c r="E45" s="47">
        <f ca="1">OFFSET(Editor!$H$1,ROWS(Editor!$H$1:H48)*4+2,)</f>
      </c>
      <c r="F45" s="47">
        <f ca="1">OFFSET(Editor!$H$1,ROWS(Editor!$H$1:H48)*4+3,)</f>
      </c>
      <c r="G45" s="47">
        <f ca="1">OFFSET(Editor!$G$1,ROWS(Editor!$G$1:G48)*4+2,)</f>
        <v>0</v>
      </c>
      <c r="H45" s="47">
        <f ca="1">OFFSET(Editor!$I$1,ROWS(Editor!$I$1:I48)*4+2,)</f>
        <v>0</v>
      </c>
      <c r="I45" s="47">
        <f ca="1">OFFSET(Editor!$G$1,ROWS(Editor!$G$1:G48)*4+3,)</f>
        <v>0</v>
      </c>
      <c r="J45" s="47">
        <f ca="1">OFFSET(Editor!$I$1,ROWS(Editor!$I$1:I48)*4+3,)</f>
        <v>0</v>
      </c>
      <c r="K45">
        <f ca="1">OFFSET(Editor!$J$1,ROWS(Editor!$J$1:J48)*4+3,)</f>
        <v>0</v>
      </c>
      <c r="L45">
        <f>(D45*Config!$G$7)/Config!$C$7</f>
        <v>0</v>
      </c>
      <c r="M45" s="169">
        <f ca="1">OFFSET(Editor!$N$1,ROWS(Editor!$N$1:N48)*4+3,)</f>
      </c>
      <c r="N45">
        <f>IF(OR(A45=0,B45=0),"",IF(L45&lt;=0,"Ilógico: el tiempo de salida del subtítulo es menor o igual que el de entrada.",IF(AND(A46-B45&lt;=0,A46&lt;&gt;0),"¡Subtítulo solapado con el siguiente!",IF(A46-B45&gt;=Config!$C$6,"",IF(A46=0,"",IF(A46-B45&lt;Config!$C$6,"¡Tiempo INSUFICIENTE entre subtítulos!"))))&amp;IF(D45&gt;Config!$C$7," ¡Duración superior a "&amp;Config!$C$7&amp;" segundos!",IF(D45&gt;=Config!$C$8,"",IF(D45&lt;Config!$C$8," ¡Duración inferior a "&amp;Config!$C$8&amp;" segundos!")))&amp;IF(OR(K45&gt;Config!$C$9+(Config!$C$9*Config!$C$11),K45&gt;L45+(L45*Config!$C$11))," ¡EXCESO DE CARACTERES!","")&amp;IF(H45&lt;=Config!$G$10,"",IF(H45&gt;=Config!$G$10," ¡Línea 1 demasiado larga!"))&amp;IF(J45&lt;=Config!$G$10,"",IF(J45&gt;=Config!$G$10," ¡Línea 2 demasiado larga!"))))</f>
      </c>
      <c r="O45" s="18">
        <f>_xlfn.IFERROR(IF(OR(A45=0,B45=0),"",(IF(ISERROR(INDEX(Planos!$A$3:$A$5000,MATCH(1,INDEX((Planos!$A$3:$A$5000&gt;=A45)*(Planos!$A$3:$A$5000&lt;=B45),),0))),"","Cambio de plano en fotograma "&amp;INDEX(Planos!$A$3:$A$5000,MATCH(1,INDEX((Planos!$A$3:$A$5000&gt;=A45)*(Planos!$A$3:$A$5000&lt;=B45),),0)))))&amp;IF(OR(A45=0,B45=0),"",IF(INDEX(Planos!$A$3:$A$5000,MATCH(1,INDEX((Planos!$A$3:$A$5000&gt;=A45)*(Planos!$A$3:$A$5000&lt;=B45),),0))&lt;A45+Config!$C$8*Config!$C$5," (menos de "&amp;Config!$C$8&amp;" seg. desde la entrada)",""))&amp;IF(OR(A45=0,B45=0),"",IF(INDEX(Planos!$A$3:$A$5000,MATCH(1,INDEX((Planos!$A$3:$A$5000&gt;=A45)*(Planos!$A$3:$A$5000&lt;=B45),),0))&gt;B45-Config!$C$8*Config!$C$5," (menos de "&amp;Config!$C$8&amp;" seg. hasta la salida)","")),"")</f>
      </c>
    </row>
    <row r="46" spans="1:15" ht="12.75">
      <c r="A46" s="17">
        <f ca="1">OFFSET(Editor!$B$1,ROWS(Editor!$B$1:B49)*4+2,)</f>
        <v>0</v>
      </c>
      <c r="B46" s="17">
        <f ca="1">OFFSET(Editor!$B$1,ROWS(Editor!$B$1:B49)*4+3,)</f>
        <v>0</v>
      </c>
      <c r="C46" s="17">
        <f ca="1">OFFSET(Editor!$E$1,ROWS(Editor!$E$1:E49)*4+2,)</f>
        <v>0</v>
      </c>
      <c r="D46" s="98">
        <f ca="1">OFFSET(Editor!$B$1,ROWS(Editor!$B$1:B49)*4+4,)</f>
        <v>0</v>
      </c>
      <c r="E46" s="47">
        <f ca="1">OFFSET(Editor!$H$1,ROWS(Editor!$H$1:H49)*4+2,)</f>
      </c>
      <c r="F46" s="47">
        <f ca="1">OFFSET(Editor!$H$1,ROWS(Editor!$H$1:H49)*4+3,)</f>
      </c>
      <c r="G46" s="47">
        <f ca="1">OFFSET(Editor!$G$1,ROWS(Editor!$G$1:G49)*4+2,)</f>
        <v>0</v>
      </c>
      <c r="H46" s="47">
        <f ca="1">OFFSET(Editor!$I$1,ROWS(Editor!$I$1:I49)*4+2,)</f>
        <v>0</v>
      </c>
      <c r="I46" s="47">
        <f ca="1">OFFSET(Editor!$G$1,ROWS(Editor!$G$1:G49)*4+3,)</f>
        <v>0</v>
      </c>
      <c r="J46" s="47">
        <f ca="1">OFFSET(Editor!$I$1,ROWS(Editor!$I$1:I49)*4+3,)</f>
        <v>0</v>
      </c>
      <c r="K46">
        <f ca="1">OFFSET(Editor!$J$1,ROWS(Editor!$J$1:J49)*4+3,)</f>
        <v>0</v>
      </c>
      <c r="L46">
        <f>(D46*Config!$G$7)/Config!$C$7</f>
        <v>0</v>
      </c>
      <c r="M46" s="169">
        <f ca="1">OFFSET(Editor!$N$1,ROWS(Editor!$N$1:N49)*4+3,)</f>
      </c>
      <c r="N46">
        <f>IF(OR(A46=0,B46=0),"",IF(L46&lt;=0,"Ilógico: el tiempo de salida del subtítulo es menor o igual que el de entrada.",IF(AND(A47-B46&lt;=0,A47&lt;&gt;0),"¡Subtítulo solapado con el siguiente!",IF(A47-B46&gt;=Config!$C$6,"",IF(A47=0,"",IF(A47-B46&lt;Config!$C$6,"¡Tiempo INSUFICIENTE entre subtítulos!"))))&amp;IF(D46&gt;Config!$C$7," ¡Duración superior a "&amp;Config!$C$7&amp;" segundos!",IF(D46&gt;=Config!$C$8,"",IF(D46&lt;Config!$C$8," ¡Duración inferior a "&amp;Config!$C$8&amp;" segundos!")))&amp;IF(OR(K46&gt;Config!$C$9+(Config!$C$9*Config!$C$11),K46&gt;L46+(L46*Config!$C$11))," ¡EXCESO DE CARACTERES!","")&amp;IF(H46&lt;=Config!$G$10,"",IF(H46&gt;=Config!$G$10," ¡Línea 1 demasiado larga!"))&amp;IF(J46&lt;=Config!$G$10,"",IF(J46&gt;=Config!$G$10," ¡Línea 2 demasiado larga!"))))</f>
      </c>
      <c r="O46" s="18">
        <f>_xlfn.IFERROR(IF(OR(A46=0,B46=0),"",(IF(ISERROR(INDEX(Planos!$A$3:$A$5000,MATCH(1,INDEX((Planos!$A$3:$A$5000&gt;=A46)*(Planos!$A$3:$A$5000&lt;=B46),),0))),"","Cambio de plano en fotograma "&amp;INDEX(Planos!$A$3:$A$5000,MATCH(1,INDEX((Planos!$A$3:$A$5000&gt;=A46)*(Planos!$A$3:$A$5000&lt;=B46),),0)))))&amp;IF(OR(A46=0,B46=0),"",IF(INDEX(Planos!$A$3:$A$5000,MATCH(1,INDEX((Planos!$A$3:$A$5000&gt;=A46)*(Planos!$A$3:$A$5000&lt;=B46),),0))&lt;A46+Config!$C$8*Config!$C$5," (menos de "&amp;Config!$C$8&amp;" seg. desde la entrada)",""))&amp;IF(OR(A46=0,B46=0),"",IF(INDEX(Planos!$A$3:$A$5000,MATCH(1,INDEX((Planos!$A$3:$A$5000&gt;=A46)*(Planos!$A$3:$A$5000&lt;=B46),),0))&gt;B46-Config!$C$8*Config!$C$5," (menos de "&amp;Config!$C$8&amp;" seg. hasta la salida)","")),"")</f>
      </c>
    </row>
    <row r="47" spans="1:15" ht="12.75">
      <c r="A47" s="17">
        <f ca="1">OFFSET(Editor!$B$1,ROWS(Editor!$B$1:B50)*4+2,)</f>
        <v>0</v>
      </c>
      <c r="B47" s="17">
        <f ca="1">OFFSET(Editor!$B$1,ROWS(Editor!$B$1:B50)*4+3,)</f>
        <v>0</v>
      </c>
      <c r="C47" s="17">
        <f ca="1">OFFSET(Editor!$E$1,ROWS(Editor!$E$1:E50)*4+2,)</f>
        <v>0</v>
      </c>
      <c r="D47" s="98">
        <f ca="1">OFFSET(Editor!$B$1,ROWS(Editor!$B$1:B50)*4+4,)</f>
        <v>0</v>
      </c>
      <c r="E47" s="47">
        <f ca="1">OFFSET(Editor!$H$1,ROWS(Editor!$H$1:H50)*4+2,)</f>
      </c>
      <c r="F47" s="47">
        <f ca="1">OFFSET(Editor!$H$1,ROWS(Editor!$H$1:H50)*4+3,)</f>
      </c>
      <c r="G47" s="47">
        <f ca="1">OFFSET(Editor!$G$1,ROWS(Editor!$G$1:G50)*4+2,)</f>
        <v>0</v>
      </c>
      <c r="H47" s="47">
        <f ca="1">OFFSET(Editor!$I$1,ROWS(Editor!$I$1:I50)*4+2,)</f>
        <v>0</v>
      </c>
      <c r="I47" s="47">
        <f ca="1">OFFSET(Editor!$G$1,ROWS(Editor!$G$1:G50)*4+3,)</f>
        <v>0</v>
      </c>
      <c r="J47" s="47">
        <f ca="1">OFFSET(Editor!$I$1,ROWS(Editor!$I$1:I50)*4+3,)</f>
        <v>0</v>
      </c>
      <c r="K47">
        <f ca="1">OFFSET(Editor!$J$1,ROWS(Editor!$J$1:J50)*4+3,)</f>
        <v>0</v>
      </c>
      <c r="L47">
        <f>(D47*Config!$G$7)/Config!$C$7</f>
        <v>0</v>
      </c>
      <c r="M47" s="169">
        <f ca="1">OFFSET(Editor!$N$1,ROWS(Editor!$N$1:N50)*4+3,)</f>
      </c>
      <c r="N47">
        <f>IF(OR(A47=0,B47=0),"",IF(L47&lt;=0,"Ilógico: el tiempo de salida del subtítulo es menor o igual que el de entrada.",IF(AND(A48-B47&lt;=0,A48&lt;&gt;0),"¡Subtítulo solapado con el siguiente!",IF(A48-B47&gt;=Config!$C$6,"",IF(A48=0,"",IF(A48-B47&lt;Config!$C$6,"¡Tiempo INSUFICIENTE entre subtítulos!"))))&amp;IF(D47&gt;Config!$C$7," ¡Duración superior a "&amp;Config!$C$7&amp;" segundos!",IF(D47&gt;=Config!$C$8,"",IF(D47&lt;Config!$C$8," ¡Duración inferior a "&amp;Config!$C$8&amp;" segundos!")))&amp;IF(OR(K47&gt;Config!$C$9+(Config!$C$9*Config!$C$11),K47&gt;L47+(L47*Config!$C$11))," ¡EXCESO DE CARACTERES!","")&amp;IF(H47&lt;=Config!$G$10,"",IF(H47&gt;=Config!$G$10," ¡Línea 1 demasiado larga!"))&amp;IF(J47&lt;=Config!$G$10,"",IF(J47&gt;=Config!$G$10," ¡Línea 2 demasiado larga!"))))</f>
      </c>
      <c r="O47" s="18">
        <f>_xlfn.IFERROR(IF(OR(A47=0,B47=0),"",(IF(ISERROR(INDEX(Planos!$A$3:$A$5000,MATCH(1,INDEX((Planos!$A$3:$A$5000&gt;=A47)*(Planos!$A$3:$A$5000&lt;=B47),),0))),"","Cambio de plano en fotograma "&amp;INDEX(Planos!$A$3:$A$5000,MATCH(1,INDEX((Planos!$A$3:$A$5000&gt;=A47)*(Planos!$A$3:$A$5000&lt;=B47),),0)))))&amp;IF(OR(A47=0,B47=0),"",IF(INDEX(Planos!$A$3:$A$5000,MATCH(1,INDEX((Planos!$A$3:$A$5000&gt;=A47)*(Planos!$A$3:$A$5000&lt;=B47),),0))&lt;A47+Config!$C$8*Config!$C$5," (menos de "&amp;Config!$C$8&amp;" seg. desde la entrada)",""))&amp;IF(OR(A47=0,B47=0),"",IF(INDEX(Planos!$A$3:$A$5000,MATCH(1,INDEX((Planos!$A$3:$A$5000&gt;=A47)*(Planos!$A$3:$A$5000&lt;=B47),),0))&gt;B47-Config!$C$8*Config!$C$5," (menos de "&amp;Config!$C$8&amp;" seg. hasta la salida)","")),"")</f>
      </c>
    </row>
    <row r="48" spans="1:15" ht="12.75">
      <c r="A48" s="17">
        <f ca="1">OFFSET(Editor!$B$1,ROWS(Editor!$B$1:B51)*4+2,)</f>
        <v>0</v>
      </c>
      <c r="B48" s="17">
        <f ca="1">OFFSET(Editor!$B$1,ROWS(Editor!$B$1:B51)*4+3,)</f>
        <v>0</v>
      </c>
      <c r="C48" s="17">
        <f ca="1">OFFSET(Editor!$E$1,ROWS(Editor!$E$1:E51)*4+2,)</f>
        <v>0</v>
      </c>
      <c r="D48" s="98">
        <f ca="1">OFFSET(Editor!$B$1,ROWS(Editor!$B$1:B51)*4+4,)</f>
        <v>0</v>
      </c>
      <c r="E48" s="47">
        <f ca="1">OFFSET(Editor!$H$1,ROWS(Editor!$H$1:H51)*4+2,)</f>
      </c>
      <c r="F48" s="47">
        <f ca="1">OFFSET(Editor!$H$1,ROWS(Editor!$H$1:H51)*4+3,)</f>
      </c>
      <c r="G48" s="47">
        <f ca="1">OFFSET(Editor!$G$1,ROWS(Editor!$G$1:G51)*4+2,)</f>
        <v>0</v>
      </c>
      <c r="H48" s="47">
        <f ca="1">OFFSET(Editor!$I$1,ROWS(Editor!$I$1:I51)*4+2,)</f>
        <v>0</v>
      </c>
      <c r="I48" s="47">
        <f ca="1">OFFSET(Editor!$G$1,ROWS(Editor!$G$1:G51)*4+3,)</f>
        <v>0</v>
      </c>
      <c r="J48" s="47">
        <f ca="1">OFFSET(Editor!$I$1,ROWS(Editor!$I$1:I51)*4+3,)</f>
        <v>0</v>
      </c>
      <c r="K48">
        <f ca="1">OFFSET(Editor!$J$1,ROWS(Editor!$J$1:J51)*4+3,)</f>
        <v>0</v>
      </c>
      <c r="L48">
        <f>(D48*Config!$G$7)/Config!$C$7</f>
        <v>0</v>
      </c>
      <c r="M48" s="169">
        <f ca="1">OFFSET(Editor!$N$1,ROWS(Editor!$N$1:N51)*4+3,)</f>
      </c>
      <c r="N48">
        <f>IF(OR(A48=0,B48=0),"",IF(L48&lt;=0,"Ilógico: el tiempo de salida del subtítulo es menor o igual que el de entrada.",IF(AND(A49-B48&lt;=0,A49&lt;&gt;0),"¡Subtítulo solapado con el siguiente!",IF(A49-B48&gt;=Config!$C$6,"",IF(A49=0,"",IF(A49-B48&lt;Config!$C$6,"¡Tiempo INSUFICIENTE entre subtítulos!"))))&amp;IF(D48&gt;Config!$C$7," ¡Duración superior a "&amp;Config!$C$7&amp;" segundos!",IF(D48&gt;=Config!$C$8,"",IF(D48&lt;Config!$C$8," ¡Duración inferior a "&amp;Config!$C$8&amp;" segundos!")))&amp;IF(OR(K48&gt;Config!$C$9+(Config!$C$9*Config!$C$11),K48&gt;L48+(L48*Config!$C$11))," ¡EXCESO DE CARACTERES!","")&amp;IF(H48&lt;=Config!$G$10,"",IF(H48&gt;=Config!$G$10," ¡Línea 1 demasiado larga!"))&amp;IF(J48&lt;=Config!$G$10,"",IF(J48&gt;=Config!$G$10," ¡Línea 2 demasiado larga!"))))</f>
      </c>
      <c r="O48" s="18">
        <f>_xlfn.IFERROR(IF(OR(A48=0,B48=0),"",(IF(ISERROR(INDEX(Planos!$A$3:$A$5000,MATCH(1,INDEX((Planos!$A$3:$A$5000&gt;=A48)*(Planos!$A$3:$A$5000&lt;=B48),),0))),"","Cambio de plano en fotograma "&amp;INDEX(Planos!$A$3:$A$5000,MATCH(1,INDEX((Planos!$A$3:$A$5000&gt;=A48)*(Planos!$A$3:$A$5000&lt;=B48),),0)))))&amp;IF(OR(A48=0,B48=0),"",IF(INDEX(Planos!$A$3:$A$5000,MATCH(1,INDEX((Planos!$A$3:$A$5000&gt;=A48)*(Planos!$A$3:$A$5000&lt;=B48),),0))&lt;A48+Config!$C$8*Config!$C$5," (menos de "&amp;Config!$C$8&amp;" seg. desde la entrada)",""))&amp;IF(OR(A48=0,B48=0),"",IF(INDEX(Planos!$A$3:$A$5000,MATCH(1,INDEX((Planos!$A$3:$A$5000&gt;=A48)*(Planos!$A$3:$A$5000&lt;=B48),),0))&gt;B48-Config!$C$8*Config!$C$5," (menos de "&amp;Config!$C$8&amp;" seg. hasta la salida)","")),"")</f>
      </c>
    </row>
    <row r="49" spans="1:15" ht="12.75">
      <c r="A49" s="17">
        <f ca="1">OFFSET(Editor!$B$1,ROWS(Editor!$B$1:B52)*4+2,)</f>
        <v>0</v>
      </c>
      <c r="B49" s="17">
        <f ca="1">OFFSET(Editor!$B$1,ROWS(Editor!$B$1:B52)*4+3,)</f>
        <v>0</v>
      </c>
      <c r="C49" s="17">
        <f ca="1">OFFSET(Editor!$E$1,ROWS(Editor!$E$1:E52)*4+2,)</f>
        <v>0</v>
      </c>
      <c r="D49" s="98">
        <f ca="1">OFFSET(Editor!$B$1,ROWS(Editor!$B$1:B52)*4+4,)</f>
        <v>0</v>
      </c>
      <c r="E49" s="47">
        <f ca="1">OFFSET(Editor!$H$1,ROWS(Editor!$H$1:H52)*4+2,)</f>
      </c>
      <c r="F49" s="47">
        <f ca="1">OFFSET(Editor!$H$1,ROWS(Editor!$H$1:H52)*4+3,)</f>
      </c>
      <c r="G49" s="47">
        <f ca="1">OFFSET(Editor!$G$1,ROWS(Editor!$G$1:G52)*4+2,)</f>
        <v>0</v>
      </c>
      <c r="H49" s="47">
        <f ca="1">OFFSET(Editor!$I$1,ROWS(Editor!$I$1:I52)*4+2,)</f>
        <v>0</v>
      </c>
      <c r="I49" s="47">
        <f ca="1">OFFSET(Editor!$G$1,ROWS(Editor!$G$1:G52)*4+3,)</f>
        <v>0</v>
      </c>
      <c r="J49" s="47">
        <f ca="1">OFFSET(Editor!$I$1,ROWS(Editor!$I$1:I52)*4+3,)</f>
        <v>0</v>
      </c>
      <c r="K49">
        <f ca="1">OFFSET(Editor!$J$1,ROWS(Editor!$J$1:J52)*4+3,)</f>
        <v>0</v>
      </c>
      <c r="L49">
        <f>(D49*Config!$G$7)/Config!$C$7</f>
        <v>0</v>
      </c>
      <c r="M49" s="169">
        <f ca="1">OFFSET(Editor!$N$1,ROWS(Editor!$N$1:N52)*4+3,)</f>
      </c>
      <c r="N49">
        <f>IF(OR(A49=0,B49=0),"",IF(L49&lt;=0,"Ilógico: el tiempo de salida del subtítulo es menor o igual que el de entrada.",IF(AND(A50-B49&lt;=0,A50&lt;&gt;0),"¡Subtítulo solapado con el siguiente!",IF(A50-B49&gt;=Config!$C$6,"",IF(A50=0,"",IF(A50-B49&lt;Config!$C$6,"¡Tiempo INSUFICIENTE entre subtítulos!"))))&amp;IF(D49&gt;Config!$C$7," ¡Duración superior a "&amp;Config!$C$7&amp;" segundos!",IF(D49&gt;=Config!$C$8,"",IF(D49&lt;Config!$C$8," ¡Duración inferior a "&amp;Config!$C$8&amp;" segundos!")))&amp;IF(OR(K49&gt;Config!$C$9+(Config!$C$9*Config!$C$11),K49&gt;L49+(L49*Config!$C$11))," ¡EXCESO DE CARACTERES!","")&amp;IF(H49&lt;=Config!$G$10,"",IF(H49&gt;=Config!$G$10," ¡Línea 1 demasiado larga!"))&amp;IF(J49&lt;=Config!$G$10,"",IF(J49&gt;=Config!$G$10," ¡Línea 2 demasiado larga!"))))</f>
      </c>
      <c r="O49" s="18">
        <f>_xlfn.IFERROR(IF(OR(A49=0,B49=0),"",(IF(ISERROR(INDEX(Planos!$A$3:$A$5000,MATCH(1,INDEX((Planos!$A$3:$A$5000&gt;=A49)*(Planos!$A$3:$A$5000&lt;=B49),),0))),"","Cambio de plano en fotograma "&amp;INDEX(Planos!$A$3:$A$5000,MATCH(1,INDEX((Planos!$A$3:$A$5000&gt;=A49)*(Planos!$A$3:$A$5000&lt;=B49),),0)))))&amp;IF(OR(A49=0,B49=0),"",IF(INDEX(Planos!$A$3:$A$5000,MATCH(1,INDEX((Planos!$A$3:$A$5000&gt;=A49)*(Planos!$A$3:$A$5000&lt;=B49),),0))&lt;A49+Config!$C$8*Config!$C$5," (menos de "&amp;Config!$C$8&amp;" seg. desde la entrada)",""))&amp;IF(OR(A49=0,B49=0),"",IF(INDEX(Planos!$A$3:$A$5000,MATCH(1,INDEX((Planos!$A$3:$A$5000&gt;=A49)*(Planos!$A$3:$A$5000&lt;=B49),),0))&gt;B49-Config!$C$8*Config!$C$5," (menos de "&amp;Config!$C$8&amp;" seg. hasta la salida)","")),"")</f>
      </c>
    </row>
    <row r="50" spans="1:15" ht="12.75">
      <c r="A50" s="17">
        <f ca="1">OFFSET(Editor!$B$1,ROWS(Editor!$B$1:B53)*4+2,)</f>
        <v>0</v>
      </c>
      <c r="B50" s="17">
        <f ca="1">OFFSET(Editor!$B$1,ROWS(Editor!$B$1:B53)*4+3,)</f>
        <v>0</v>
      </c>
      <c r="C50" s="17">
        <f ca="1">OFFSET(Editor!$E$1,ROWS(Editor!$E$1:E53)*4+2,)</f>
        <v>0</v>
      </c>
      <c r="D50" s="98">
        <f ca="1">OFFSET(Editor!$B$1,ROWS(Editor!$B$1:B53)*4+4,)</f>
        <v>0</v>
      </c>
      <c r="E50" s="47">
        <f ca="1">OFFSET(Editor!$H$1,ROWS(Editor!$H$1:H53)*4+2,)</f>
      </c>
      <c r="F50" s="47">
        <f ca="1">OFFSET(Editor!$H$1,ROWS(Editor!$H$1:H53)*4+3,)</f>
      </c>
      <c r="G50" s="47">
        <f ca="1">OFFSET(Editor!$G$1,ROWS(Editor!$G$1:G53)*4+2,)</f>
        <v>0</v>
      </c>
      <c r="H50" s="47">
        <f ca="1">OFFSET(Editor!$I$1,ROWS(Editor!$I$1:I53)*4+2,)</f>
        <v>0</v>
      </c>
      <c r="I50" s="47">
        <f ca="1">OFFSET(Editor!$G$1,ROWS(Editor!$G$1:G53)*4+3,)</f>
        <v>0</v>
      </c>
      <c r="J50" s="47">
        <f ca="1">OFFSET(Editor!$I$1,ROWS(Editor!$I$1:I53)*4+3,)</f>
        <v>0</v>
      </c>
      <c r="K50">
        <f ca="1">OFFSET(Editor!$J$1,ROWS(Editor!$J$1:J53)*4+3,)</f>
        <v>0</v>
      </c>
      <c r="L50">
        <f>(D50*Config!$G$7)/Config!$C$7</f>
        <v>0</v>
      </c>
      <c r="M50" s="169">
        <f ca="1">OFFSET(Editor!$N$1,ROWS(Editor!$N$1:N53)*4+3,)</f>
      </c>
      <c r="N50">
        <f>IF(OR(A50=0,B50=0),"",IF(L50&lt;=0,"Ilógico: el tiempo de salida del subtítulo es menor o igual que el de entrada.",IF(AND(A51-B50&lt;=0,A51&lt;&gt;0),"¡Subtítulo solapado con el siguiente!",IF(A51-B50&gt;=Config!$C$6,"",IF(A51=0,"",IF(A51-B50&lt;Config!$C$6,"¡Tiempo INSUFICIENTE entre subtítulos!"))))&amp;IF(D50&gt;Config!$C$7," ¡Duración superior a "&amp;Config!$C$7&amp;" segundos!",IF(D50&gt;=Config!$C$8,"",IF(D50&lt;Config!$C$8," ¡Duración inferior a "&amp;Config!$C$8&amp;" segundos!")))&amp;IF(OR(K50&gt;Config!$C$9+(Config!$C$9*Config!$C$11),K50&gt;L50+(L50*Config!$C$11))," ¡EXCESO DE CARACTERES!","")&amp;IF(H50&lt;=Config!$G$10,"",IF(H50&gt;=Config!$G$10," ¡Línea 1 demasiado larga!"))&amp;IF(J50&lt;=Config!$G$10,"",IF(J50&gt;=Config!$G$10," ¡Línea 2 demasiado larga!"))))</f>
      </c>
      <c r="O50" s="18">
        <f>_xlfn.IFERROR(IF(OR(A50=0,B50=0),"",(IF(ISERROR(INDEX(Planos!$A$3:$A$5000,MATCH(1,INDEX((Planos!$A$3:$A$5000&gt;=A50)*(Planos!$A$3:$A$5000&lt;=B50),),0))),"","Cambio de plano en fotograma "&amp;INDEX(Planos!$A$3:$A$5000,MATCH(1,INDEX((Planos!$A$3:$A$5000&gt;=A50)*(Planos!$A$3:$A$5000&lt;=B50),),0)))))&amp;IF(OR(A50=0,B50=0),"",IF(INDEX(Planos!$A$3:$A$5000,MATCH(1,INDEX((Planos!$A$3:$A$5000&gt;=A50)*(Planos!$A$3:$A$5000&lt;=B50),),0))&lt;A50+Config!$C$8*Config!$C$5," (menos de "&amp;Config!$C$8&amp;" seg. desde la entrada)",""))&amp;IF(OR(A50=0,B50=0),"",IF(INDEX(Planos!$A$3:$A$5000,MATCH(1,INDEX((Planos!$A$3:$A$5000&gt;=A50)*(Planos!$A$3:$A$5000&lt;=B50),),0))&gt;B50-Config!$C$8*Config!$C$5," (menos de "&amp;Config!$C$8&amp;" seg. hasta la salida)","")),"")</f>
      </c>
    </row>
    <row r="51" spans="1:15" ht="12.75">
      <c r="A51" s="17">
        <f ca="1">OFFSET(Editor!$B$1,ROWS(Editor!$B$1:B54)*4+2,)</f>
        <v>0</v>
      </c>
      <c r="B51" s="17">
        <f ca="1">OFFSET(Editor!$B$1,ROWS(Editor!$B$1:B54)*4+3,)</f>
        <v>0</v>
      </c>
      <c r="C51" s="17">
        <f ca="1">OFFSET(Editor!$E$1,ROWS(Editor!$E$1:E54)*4+2,)</f>
        <v>0</v>
      </c>
      <c r="D51" s="98">
        <f ca="1">OFFSET(Editor!$B$1,ROWS(Editor!$B$1:B54)*4+4,)</f>
        <v>0</v>
      </c>
      <c r="E51" s="47">
        <f ca="1">OFFSET(Editor!$H$1,ROWS(Editor!$H$1:H54)*4+2,)</f>
      </c>
      <c r="F51" s="47">
        <f ca="1">OFFSET(Editor!$H$1,ROWS(Editor!$H$1:H54)*4+3,)</f>
      </c>
      <c r="G51" s="47">
        <f ca="1">OFFSET(Editor!$G$1,ROWS(Editor!$G$1:G54)*4+2,)</f>
        <v>0</v>
      </c>
      <c r="H51" s="47">
        <f ca="1">OFFSET(Editor!$I$1,ROWS(Editor!$I$1:I54)*4+2,)</f>
        <v>0</v>
      </c>
      <c r="I51" s="47">
        <f ca="1">OFFSET(Editor!$G$1,ROWS(Editor!$G$1:G54)*4+3,)</f>
        <v>0</v>
      </c>
      <c r="J51" s="47">
        <f ca="1">OFFSET(Editor!$I$1,ROWS(Editor!$I$1:I54)*4+3,)</f>
        <v>0</v>
      </c>
      <c r="K51">
        <f ca="1">OFFSET(Editor!$J$1,ROWS(Editor!$J$1:J54)*4+3,)</f>
        <v>0</v>
      </c>
      <c r="L51">
        <f>(D51*Config!$G$7)/Config!$C$7</f>
        <v>0</v>
      </c>
      <c r="M51" s="169">
        <f ca="1">OFFSET(Editor!$N$1,ROWS(Editor!$N$1:N54)*4+3,)</f>
      </c>
      <c r="N51">
        <f>IF(OR(A51=0,B51=0),"",IF(L51&lt;=0,"Ilógico: el tiempo de salida del subtítulo es menor o igual que el de entrada.",IF(AND(A52-B51&lt;=0,A52&lt;&gt;0),"¡Subtítulo solapado con el siguiente!",IF(A52-B51&gt;=Config!$C$6,"",IF(A52=0,"",IF(A52-B51&lt;Config!$C$6,"¡Tiempo INSUFICIENTE entre subtítulos!"))))&amp;IF(D51&gt;Config!$C$7," ¡Duración superior a "&amp;Config!$C$7&amp;" segundos!",IF(D51&gt;=Config!$C$8,"",IF(D51&lt;Config!$C$8," ¡Duración inferior a "&amp;Config!$C$8&amp;" segundos!")))&amp;IF(OR(K51&gt;Config!$C$9+(Config!$C$9*Config!$C$11),K51&gt;L51+(L51*Config!$C$11))," ¡EXCESO DE CARACTERES!","")&amp;IF(H51&lt;=Config!$G$10,"",IF(H51&gt;=Config!$G$10," ¡Línea 1 demasiado larga!"))&amp;IF(J51&lt;=Config!$G$10,"",IF(J51&gt;=Config!$G$10," ¡Línea 2 demasiado larga!"))))</f>
      </c>
      <c r="O51" s="18">
        <f>_xlfn.IFERROR(IF(OR(A51=0,B51=0),"",(IF(ISERROR(INDEX(Planos!$A$3:$A$5000,MATCH(1,INDEX((Planos!$A$3:$A$5000&gt;=A51)*(Planos!$A$3:$A$5000&lt;=B51),),0))),"","Cambio de plano en fotograma "&amp;INDEX(Planos!$A$3:$A$5000,MATCH(1,INDEX((Planos!$A$3:$A$5000&gt;=A51)*(Planos!$A$3:$A$5000&lt;=B51),),0)))))&amp;IF(OR(A51=0,B51=0),"",IF(INDEX(Planos!$A$3:$A$5000,MATCH(1,INDEX((Planos!$A$3:$A$5000&gt;=A51)*(Planos!$A$3:$A$5000&lt;=B51),),0))&lt;A51+Config!$C$8*Config!$C$5," (menos de "&amp;Config!$C$8&amp;" seg. desde la entrada)",""))&amp;IF(OR(A51=0,B51=0),"",IF(INDEX(Planos!$A$3:$A$5000,MATCH(1,INDEX((Planos!$A$3:$A$5000&gt;=A51)*(Planos!$A$3:$A$5000&lt;=B51),),0))&gt;B51-Config!$C$8*Config!$C$5," (menos de "&amp;Config!$C$8&amp;" seg. hasta la salida)","")),"")</f>
      </c>
    </row>
    <row r="52" spans="1:15" ht="12.75">
      <c r="A52" s="17">
        <f ca="1">OFFSET(Editor!$B$1,ROWS(Editor!$B$1:B55)*4+2,)</f>
        <v>0</v>
      </c>
      <c r="B52" s="17">
        <f ca="1">OFFSET(Editor!$B$1,ROWS(Editor!$B$1:B55)*4+3,)</f>
        <v>0</v>
      </c>
      <c r="C52" s="17">
        <f ca="1">OFFSET(Editor!$E$1,ROWS(Editor!$E$1:E55)*4+2,)</f>
        <v>0</v>
      </c>
      <c r="D52" s="98">
        <f ca="1">OFFSET(Editor!$B$1,ROWS(Editor!$B$1:B55)*4+4,)</f>
        <v>0</v>
      </c>
      <c r="E52" s="47">
        <f ca="1">OFFSET(Editor!$H$1,ROWS(Editor!$H$1:H55)*4+2,)</f>
      </c>
      <c r="F52" s="47">
        <f ca="1">OFFSET(Editor!$H$1,ROWS(Editor!$H$1:H55)*4+3,)</f>
      </c>
      <c r="G52" s="47">
        <f ca="1">OFFSET(Editor!$G$1,ROWS(Editor!$G$1:G55)*4+2,)</f>
        <v>0</v>
      </c>
      <c r="H52" s="47">
        <f ca="1">OFFSET(Editor!$I$1,ROWS(Editor!$I$1:I55)*4+2,)</f>
        <v>0</v>
      </c>
      <c r="I52" s="47">
        <f ca="1">OFFSET(Editor!$G$1,ROWS(Editor!$G$1:G55)*4+3,)</f>
        <v>0</v>
      </c>
      <c r="J52" s="47">
        <f ca="1">OFFSET(Editor!$I$1,ROWS(Editor!$I$1:I55)*4+3,)</f>
        <v>0</v>
      </c>
      <c r="K52">
        <f ca="1">OFFSET(Editor!$J$1,ROWS(Editor!$J$1:J55)*4+3,)</f>
        <v>0</v>
      </c>
      <c r="L52">
        <f>(D52*Config!$G$7)/Config!$C$7</f>
        <v>0</v>
      </c>
      <c r="M52" s="169">
        <f ca="1">OFFSET(Editor!$N$1,ROWS(Editor!$N$1:N55)*4+3,)</f>
      </c>
      <c r="N52">
        <f>IF(OR(A52=0,B52=0),"",IF(L52&lt;=0,"Ilógico: el tiempo de salida del subtítulo es menor o igual que el de entrada.",IF(AND(A53-B52&lt;=0,A53&lt;&gt;0),"¡Subtítulo solapado con el siguiente!",IF(A53-B52&gt;=Config!$C$6,"",IF(A53=0,"",IF(A53-B52&lt;Config!$C$6,"¡Tiempo INSUFICIENTE entre subtítulos!"))))&amp;IF(D52&gt;Config!$C$7," ¡Duración superior a "&amp;Config!$C$7&amp;" segundos!",IF(D52&gt;=Config!$C$8,"",IF(D52&lt;Config!$C$8," ¡Duración inferior a "&amp;Config!$C$8&amp;" segundos!")))&amp;IF(OR(K52&gt;Config!$C$9+(Config!$C$9*Config!$C$11),K52&gt;L52+(L52*Config!$C$11))," ¡EXCESO DE CARACTERES!","")&amp;IF(H52&lt;=Config!$G$10,"",IF(H52&gt;=Config!$G$10," ¡Línea 1 demasiado larga!"))&amp;IF(J52&lt;=Config!$G$10,"",IF(J52&gt;=Config!$G$10," ¡Línea 2 demasiado larga!"))))</f>
      </c>
      <c r="O52" s="18">
        <f>_xlfn.IFERROR(IF(OR(A52=0,B52=0),"",(IF(ISERROR(INDEX(Planos!$A$3:$A$5000,MATCH(1,INDEX((Planos!$A$3:$A$5000&gt;=A52)*(Planos!$A$3:$A$5000&lt;=B52),),0))),"","Cambio de plano en fotograma "&amp;INDEX(Planos!$A$3:$A$5000,MATCH(1,INDEX((Planos!$A$3:$A$5000&gt;=A52)*(Planos!$A$3:$A$5000&lt;=B52),),0)))))&amp;IF(OR(A52=0,B52=0),"",IF(INDEX(Planos!$A$3:$A$5000,MATCH(1,INDEX((Planos!$A$3:$A$5000&gt;=A52)*(Planos!$A$3:$A$5000&lt;=B52),),0))&lt;A52+Config!$C$8*Config!$C$5," (menos de "&amp;Config!$C$8&amp;" seg. desde la entrada)",""))&amp;IF(OR(A52=0,B52=0),"",IF(INDEX(Planos!$A$3:$A$5000,MATCH(1,INDEX((Planos!$A$3:$A$5000&gt;=A52)*(Planos!$A$3:$A$5000&lt;=B52),),0))&gt;B52-Config!$C$8*Config!$C$5," (menos de "&amp;Config!$C$8&amp;" seg. hasta la salida)","")),"")</f>
      </c>
    </row>
    <row r="53" spans="1:15" ht="12.75">
      <c r="A53" s="17">
        <f ca="1">OFFSET(Editor!$B$1,ROWS(Editor!$B$1:B56)*4+2,)</f>
        <v>0</v>
      </c>
      <c r="B53" s="17">
        <f ca="1">OFFSET(Editor!$B$1,ROWS(Editor!$B$1:B56)*4+3,)</f>
        <v>0</v>
      </c>
      <c r="C53" s="17">
        <f ca="1">OFFSET(Editor!$E$1,ROWS(Editor!$E$1:E56)*4+2,)</f>
        <v>0</v>
      </c>
      <c r="D53" s="98">
        <f ca="1">OFFSET(Editor!$B$1,ROWS(Editor!$B$1:B56)*4+4,)</f>
        <v>0</v>
      </c>
      <c r="E53" s="47">
        <f ca="1">OFFSET(Editor!$H$1,ROWS(Editor!$H$1:H56)*4+2,)</f>
      </c>
      <c r="F53" s="47">
        <f ca="1">OFFSET(Editor!$H$1,ROWS(Editor!$H$1:H56)*4+3,)</f>
      </c>
      <c r="G53" s="47">
        <f ca="1">OFFSET(Editor!$G$1,ROWS(Editor!$G$1:G56)*4+2,)</f>
        <v>0</v>
      </c>
      <c r="H53" s="47">
        <f ca="1">OFFSET(Editor!$I$1,ROWS(Editor!$I$1:I56)*4+2,)</f>
        <v>0</v>
      </c>
      <c r="I53" s="47">
        <f ca="1">OFFSET(Editor!$G$1,ROWS(Editor!$G$1:G56)*4+3,)</f>
        <v>0</v>
      </c>
      <c r="J53" s="47">
        <f ca="1">OFFSET(Editor!$I$1,ROWS(Editor!$I$1:I56)*4+3,)</f>
        <v>0</v>
      </c>
      <c r="K53">
        <f ca="1">OFFSET(Editor!$J$1,ROWS(Editor!$J$1:J56)*4+3,)</f>
        <v>0</v>
      </c>
      <c r="L53">
        <f>(D53*Config!$G$7)/Config!$C$7</f>
        <v>0</v>
      </c>
      <c r="M53" s="169">
        <f ca="1">OFFSET(Editor!$N$1,ROWS(Editor!$N$1:N56)*4+3,)</f>
      </c>
      <c r="N53">
        <f>IF(OR(A53=0,B53=0),"",IF(L53&lt;=0,"Ilógico: el tiempo de salida del subtítulo es menor o igual que el de entrada.",IF(AND(A54-B53&lt;=0,A54&lt;&gt;0),"¡Subtítulo solapado con el siguiente!",IF(A54-B53&gt;=Config!$C$6,"",IF(A54=0,"",IF(A54-B53&lt;Config!$C$6,"¡Tiempo INSUFICIENTE entre subtítulos!"))))&amp;IF(D53&gt;Config!$C$7," ¡Duración superior a "&amp;Config!$C$7&amp;" segundos!",IF(D53&gt;=Config!$C$8,"",IF(D53&lt;Config!$C$8," ¡Duración inferior a "&amp;Config!$C$8&amp;" segundos!")))&amp;IF(OR(K53&gt;Config!$C$9+(Config!$C$9*Config!$C$11),K53&gt;L53+(L53*Config!$C$11))," ¡EXCESO DE CARACTERES!","")&amp;IF(H53&lt;=Config!$G$10,"",IF(H53&gt;=Config!$G$10," ¡Línea 1 demasiado larga!"))&amp;IF(J53&lt;=Config!$G$10,"",IF(J53&gt;=Config!$G$10," ¡Línea 2 demasiado larga!"))))</f>
      </c>
      <c r="O53" s="18">
        <f>_xlfn.IFERROR(IF(OR(A53=0,B53=0),"",(IF(ISERROR(INDEX(Planos!$A$3:$A$5000,MATCH(1,INDEX((Planos!$A$3:$A$5000&gt;=A53)*(Planos!$A$3:$A$5000&lt;=B53),),0))),"","Cambio de plano en fotograma "&amp;INDEX(Planos!$A$3:$A$5000,MATCH(1,INDEX((Planos!$A$3:$A$5000&gt;=A53)*(Planos!$A$3:$A$5000&lt;=B53),),0)))))&amp;IF(OR(A53=0,B53=0),"",IF(INDEX(Planos!$A$3:$A$5000,MATCH(1,INDEX((Planos!$A$3:$A$5000&gt;=A53)*(Planos!$A$3:$A$5000&lt;=B53),),0))&lt;A53+Config!$C$8*Config!$C$5," (menos de "&amp;Config!$C$8&amp;" seg. desde la entrada)",""))&amp;IF(OR(A53=0,B53=0),"",IF(INDEX(Planos!$A$3:$A$5000,MATCH(1,INDEX((Planos!$A$3:$A$5000&gt;=A53)*(Planos!$A$3:$A$5000&lt;=B53),),0))&gt;B53-Config!$C$8*Config!$C$5," (menos de "&amp;Config!$C$8&amp;" seg. hasta la salida)","")),"")</f>
      </c>
    </row>
    <row r="54" spans="1:15" ht="12.75">
      <c r="A54" s="17">
        <f ca="1">OFFSET(Editor!$B$1,ROWS(Editor!$B$1:B57)*4+2,)</f>
        <v>0</v>
      </c>
      <c r="B54" s="17">
        <f ca="1">OFFSET(Editor!$B$1,ROWS(Editor!$B$1:B57)*4+3,)</f>
        <v>0</v>
      </c>
      <c r="C54" s="17">
        <f ca="1">OFFSET(Editor!$E$1,ROWS(Editor!$E$1:E57)*4+2,)</f>
        <v>0</v>
      </c>
      <c r="D54" s="98">
        <f ca="1">OFFSET(Editor!$B$1,ROWS(Editor!$B$1:B57)*4+4,)</f>
        <v>0</v>
      </c>
      <c r="E54" s="47">
        <f ca="1">OFFSET(Editor!$H$1,ROWS(Editor!$H$1:H57)*4+2,)</f>
      </c>
      <c r="F54" s="47">
        <f ca="1">OFFSET(Editor!$H$1,ROWS(Editor!$H$1:H57)*4+3,)</f>
      </c>
      <c r="G54" s="47">
        <f ca="1">OFFSET(Editor!$G$1,ROWS(Editor!$G$1:G57)*4+2,)</f>
        <v>0</v>
      </c>
      <c r="H54" s="47">
        <f ca="1">OFFSET(Editor!$I$1,ROWS(Editor!$I$1:I57)*4+2,)</f>
        <v>0</v>
      </c>
      <c r="I54" s="47">
        <f ca="1">OFFSET(Editor!$G$1,ROWS(Editor!$G$1:G57)*4+3,)</f>
        <v>0</v>
      </c>
      <c r="J54" s="47">
        <f ca="1">OFFSET(Editor!$I$1,ROWS(Editor!$I$1:I57)*4+3,)</f>
        <v>0</v>
      </c>
      <c r="K54">
        <f ca="1">OFFSET(Editor!$J$1,ROWS(Editor!$J$1:J57)*4+3,)</f>
        <v>0</v>
      </c>
      <c r="L54">
        <f>(D54*Config!$G$7)/Config!$C$7</f>
        <v>0</v>
      </c>
      <c r="M54" s="169">
        <f ca="1">OFFSET(Editor!$N$1,ROWS(Editor!$N$1:N57)*4+3,)</f>
      </c>
      <c r="N54">
        <f>IF(OR(A54=0,B54=0),"",IF(L54&lt;=0,"Ilógico: el tiempo de salida del subtítulo es menor o igual que el de entrada.",IF(AND(A55-B54&lt;=0,A55&lt;&gt;0),"¡Subtítulo solapado con el siguiente!",IF(A55-B54&gt;=Config!$C$6,"",IF(A55=0,"",IF(A55-B54&lt;Config!$C$6,"¡Tiempo INSUFICIENTE entre subtítulos!"))))&amp;IF(D54&gt;Config!$C$7," ¡Duración superior a "&amp;Config!$C$7&amp;" segundos!",IF(D54&gt;=Config!$C$8,"",IF(D54&lt;Config!$C$8," ¡Duración inferior a "&amp;Config!$C$8&amp;" segundos!")))&amp;IF(OR(K54&gt;Config!$C$9+(Config!$C$9*Config!$C$11),K54&gt;L54+(L54*Config!$C$11))," ¡EXCESO DE CARACTERES!","")&amp;IF(H54&lt;=Config!$G$10,"",IF(H54&gt;=Config!$G$10," ¡Línea 1 demasiado larga!"))&amp;IF(J54&lt;=Config!$G$10,"",IF(J54&gt;=Config!$G$10," ¡Línea 2 demasiado larga!"))))</f>
      </c>
      <c r="O54" s="18">
        <f>_xlfn.IFERROR(IF(OR(A54=0,B54=0),"",(IF(ISERROR(INDEX(Planos!$A$3:$A$5000,MATCH(1,INDEX((Planos!$A$3:$A$5000&gt;=A54)*(Planos!$A$3:$A$5000&lt;=B54),),0))),"","Cambio de plano en fotograma "&amp;INDEX(Planos!$A$3:$A$5000,MATCH(1,INDEX((Planos!$A$3:$A$5000&gt;=A54)*(Planos!$A$3:$A$5000&lt;=B54),),0)))))&amp;IF(OR(A54=0,B54=0),"",IF(INDEX(Planos!$A$3:$A$5000,MATCH(1,INDEX((Planos!$A$3:$A$5000&gt;=A54)*(Planos!$A$3:$A$5000&lt;=B54),),0))&lt;A54+Config!$C$8*Config!$C$5," (menos de "&amp;Config!$C$8&amp;" seg. desde la entrada)",""))&amp;IF(OR(A54=0,B54=0),"",IF(INDEX(Planos!$A$3:$A$5000,MATCH(1,INDEX((Planos!$A$3:$A$5000&gt;=A54)*(Planos!$A$3:$A$5000&lt;=B54),),0))&gt;B54-Config!$C$8*Config!$C$5," (menos de "&amp;Config!$C$8&amp;" seg. hasta la salida)","")),"")</f>
      </c>
    </row>
    <row r="55" spans="1:15" ht="12.75">
      <c r="A55" s="17">
        <f ca="1">OFFSET(Editor!$B$1,ROWS(Editor!$B$1:B58)*4+2,)</f>
        <v>0</v>
      </c>
      <c r="B55" s="17">
        <f ca="1">OFFSET(Editor!$B$1,ROWS(Editor!$B$1:B58)*4+3,)</f>
        <v>0</v>
      </c>
      <c r="C55" s="17">
        <f ca="1">OFFSET(Editor!$E$1,ROWS(Editor!$E$1:E58)*4+2,)</f>
        <v>0</v>
      </c>
      <c r="D55" s="98">
        <f ca="1">OFFSET(Editor!$B$1,ROWS(Editor!$B$1:B58)*4+4,)</f>
        <v>0</v>
      </c>
      <c r="E55" s="47">
        <f ca="1">OFFSET(Editor!$H$1,ROWS(Editor!$H$1:H58)*4+2,)</f>
      </c>
      <c r="F55" s="47">
        <f ca="1">OFFSET(Editor!$H$1,ROWS(Editor!$H$1:H58)*4+3,)</f>
      </c>
      <c r="G55" s="47">
        <f ca="1">OFFSET(Editor!$G$1,ROWS(Editor!$G$1:G58)*4+2,)</f>
        <v>0</v>
      </c>
      <c r="H55" s="47">
        <f ca="1">OFFSET(Editor!$I$1,ROWS(Editor!$I$1:I58)*4+2,)</f>
        <v>0</v>
      </c>
      <c r="I55" s="47">
        <f ca="1">OFFSET(Editor!$G$1,ROWS(Editor!$G$1:G58)*4+3,)</f>
        <v>0</v>
      </c>
      <c r="J55" s="47">
        <f ca="1">OFFSET(Editor!$I$1,ROWS(Editor!$I$1:I58)*4+3,)</f>
        <v>0</v>
      </c>
      <c r="K55">
        <f ca="1">OFFSET(Editor!$J$1,ROWS(Editor!$J$1:J58)*4+3,)</f>
        <v>0</v>
      </c>
      <c r="L55">
        <f>(D55*Config!$G$7)/Config!$C$7</f>
        <v>0</v>
      </c>
      <c r="M55" s="169">
        <f ca="1">OFFSET(Editor!$N$1,ROWS(Editor!$N$1:N58)*4+3,)</f>
      </c>
      <c r="N55">
        <f>IF(OR(A55=0,B55=0),"",IF(L55&lt;=0,"Ilógico: el tiempo de salida del subtítulo es menor o igual que el de entrada.",IF(AND(A56-B55&lt;=0,A56&lt;&gt;0),"¡Subtítulo solapado con el siguiente!",IF(A56-B55&gt;=Config!$C$6,"",IF(A56=0,"",IF(A56-B55&lt;Config!$C$6,"¡Tiempo INSUFICIENTE entre subtítulos!"))))&amp;IF(D55&gt;Config!$C$7," ¡Duración superior a "&amp;Config!$C$7&amp;" segundos!",IF(D55&gt;=Config!$C$8,"",IF(D55&lt;Config!$C$8," ¡Duración inferior a "&amp;Config!$C$8&amp;" segundos!")))&amp;IF(OR(K55&gt;Config!$C$9+(Config!$C$9*Config!$C$11),K55&gt;L55+(L55*Config!$C$11))," ¡EXCESO DE CARACTERES!","")&amp;IF(H55&lt;=Config!$G$10,"",IF(H55&gt;=Config!$G$10," ¡Línea 1 demasiado larga!"))&amp;IF(J55&lt;=Config!$G$10,"",IF(J55&gt;=Config!$G$10," ¡Línea 2 demasiado larga!"))))</f>
      </c>
      <c r="O55" s="18">
        <f>_xlfn.IFERROR(IF(OR(A55=0,B55=0),"",(IF(ISERROR(INDEX(Planos!$A$3:$A$5000,MATCH(1,INDEX((Planos!$A$3:$A$5000&gt;=A55)*(Planos!$A$3:$A$5000&lt;=B55),),0))),"","Cambio de plano en fotograma "&amp;INDEX(Planos!$A$3:$A$5000,MATCH(1,INDEX((Planos!$A$3:$A$5000&gt;=A55)*(Planos!$A$3:$A$5000&lt;=B55),),0)))))&amp;IF(OR(A55=0,B55=0),"",IF(INDEX(Planos!$A$3:$A$5000,MATCH(1,INDEX((Planos!$A$3:$A$5000&gt;=A55)*(Planos!$A$3:$A$5000&lt;=B55),),0))&lt;A55+Config!$C$8*Config!$C$5," (menos de "&amp;Config!$C$8&amp;" seg. desde la entrada)",""))&amp;IF(OR(A55=0,B55=0),"",IF(INDEX(Planos!$A$3:$A$5000,MATCH(1,INDEX((Planos!$A$3:$A$5000&gt;=A55)*(Planos!$A$3:$A$5000&lt;=B55),),0))&gt;B55-Config!$C$8*Config!$C$5," (menos de "&amp;Config!$C$8&amp;" seg. hasta la salida)","")),"")</f>
      </c>
    </row>
    <row r="56" spans="1:15" ht="12.75">
      <c r="A56" s="17">
        <f ca="1">OFFSET(Editor!$B$1,ROWS(Editor!$B$1:B59)*4+2,)</f>
        <v>0</v>
      </c>
      <c r="B56" s="17">
        <f ca="1">OFFSET(Editor!$B$1,ROWS(Editor!$B$1:B59)*4+3,)</f>
        <v>0</v>
      </c>
      <c r="C56" s="17">
        <f ca="1">OFFSET(Editor!$E$1,ROWS(Editor!$E$1:E59)*4+2,)</f>
        <v>0</v>
      </c>
      <c r="D56" s="98">
        <f ca="1">OFFSET(Editor!$B$1,ROWS(Editor!$B$1:B59)*4+4,)</f>
        <v>0</v>
      </c>
      <c r="E56" s="47">
        <f ca="1">OFFSET(Editor!$H$1,ROWS(Editor!$H$1:H59)*4+2,)</f>
      </c>
      <c r="F56" s="47">
        <f ca="1">OFFSET(Editor!$H$1,ROWS(Editor!$H$1:H59)*4+3,)</f>
      </c>
      <c r="G56" s="47">
        <f ca="1">OFFSET(Editor!$G$1,ROWS(Editor!$G$1:G59)*4+2,)</f>
        <v>0</v>
      </c>
      <c r="H56" s="47">
        <f ca="1">OFFSET(Editor!$I$1,ROWS(Editor!$I$1:I59)*4+2,)</f>
        <v>0</v>
      </c>
      <c r="I56" s="47">
        <f ca="1">OFFSET(Editor!$G$1,ROWS(Editor!$G$1:G59)*4+3,)</f>
        <v>0</v>
      </c>
      <c r="J56" s="47">
        <f ca="1">OFFSET(Editor!$I$1,ROWS(Editor!$I$1:I59)*4+3,)</f>
        <v>0</v>
      </c>
      <c r="K56">
        <f ca="1">OFFSET(Editor!$J$1,ROWS(Editor!$J$1:J59)*4+3,)</f>
        <v>0</v>
      </c>
      <c r="L56">
        <f>(D56*Config!$G$7)/Config!$C$7</f>
        <v>0</v>
      </c>
      <c r="M56" s="169">
        <f ca="1">OFFSET(Editor!$N$1,ROWS(Editor!$N$1:N59)*4+3,)</f>
      </c>
      <c r="N56">
        <f>IF(OR(A56=0,B56=0),"",IF(L56&lt;=0,"Ilógico: el tiempo de salida del subtítulo es menor o igual que el de entrada.",IF(AND(A57-B56&lt;=0,A57&lt;&gt;0),"¡Subtítulo solapado con el siguiente!",IF(A57-B56&gt;=Config!$C$6,"",IF(A57=0,"",IF(A57-B56&lt;Config!$C$6,"¡Tiempo INSUFICIENTE entre subtítulos!"))))&amp;IF(D56&gt;Config!$C$7," ¡Duración superior a "&amp;Config!$C$7&amp;" segundos!",IF(D56&gt;=Config!$C$8,"",IF(D56&lt;Config!$C$8," ¡Duración inferior a "&amp;Config!$C$8&amp;" segundos!")))&amp;IF(OR(K56&gt;Config!$C$9+(Config!$C$9*Config!$C$11),K56&gt;L56+(L56*Config!$C$11))," ¡EXCESO DE CARACTERES!","")&amp;IF(H56&lt;=Config!$G$10,"",IF(H56&gt;=Config!$G$10," ¡Línea 1 demasiado larga!"))&amp;IF(J56&lt;=Config!$G$10,"",IF(J56&gt;=Config!$G$10," ¡Línea 2 demasiado larga!"))))</f>
      </c>
      <c r="O56" s="18">
        <f>_xlfn.IFERROR(IF(OR(A56=0,B56=0),"",(IF(ISERROR(INDEX(Planos!$A$3:$A$5000,MATCH(1,INDEX((Planos!$A$3:$A$5000&gt;=A56)*(Planos!$A$3:$A$5000&lt;=B56),),0))),"","Cambio de plano en fotograma "&amp;INDEX(Planos!$A$3:$A$5000,MATCH(1,INDEX((Planos!$A$3:$A$5000&gt;=A56)*(Planos!$A$3:$A$5000&lt;=B56),),0)))))&amp;IF(OR(A56=0,B56=0),"",IF(INDEX(Planos!$A$3:$A$5000,MATCH(1,INDEX((Planos!$A$3:$A$5000&gt;=A56)*(Planos!$A$3:$A$5000&lt;=B56),),0))&lt;A56+Config!$C$8*Config!$C$5," (menos de "&amp;Config!$C$8&amp;" seg. desde la entrada)",""))&amp;IF(OR(A56=0,B56=0),"",IF(INDEX(Planos!$A$3:$A$5000,MATCH(1,INDEX((Planos!$A$3:$A$5000&gt;=A56)*(Planos!$A$3:$A$5000&lt;=B56),),0))&gt;B56-Config!$C$8*Config!$C$5," (menos de "&amp;Config!$C$8&amp;" seg. hasta la salida)","")),"")</f>
      </c>
    </row>
    <row r="57" spans="1:15" ht="12.75">
      <c r="A57" s="17">
        <f ca="1">OFFSET(Editor!$B$1,ROWS(Editor!$B$1:B60)*4+2,)</f>
        <v>0</v>
      </c>
      <c r="B57" s="17">
        <f ca="1">OFFSET(Editor!$B$1,ROWS(Editor!$B$1:B60)*4+3,)</f>
        <v>0</v>
      </c>
      <c r="C57" s="17">
        <f ca="1">OFFSET(Editor!$E$1,ROWS(Editor!$E$1:E60)*4+2,)</f>
        <v>0</v>
      </c>
      <c r="D57" s="98">
        <f ca="1">OFFSET(Editor!$B$1,ROWS(Editor!$B$1:B60)*4+4,)</f>
        <v>0</v>
      </c>
      <c r="E57" s="47">
        <f ca="1">OFFSET(Editor!$H$1,ROWS(Editor!$H$1:H60)*4+2,)</f>
      </c>
      <c r="F57" s="47">
        <f ca="1">OFFSET(Editor!$H$1,ROWS(Editor!$H$1:H60)*4+3,)</f>
      </c>
      <c r="G57" s="47">
        <f ca="1">OFFSET(Editor!$G$1,ROWS(Editor!$G$1:G60)*4+2,)</f>
        <v>0</v>
      </c>
      <c r="H57" s="47">
        <f ca="1">OFFSET(Editor!$I$1,ROWS(Editor!$I$1:I60)*4+2,)</f>
        <v>0</v>
      </c>
      <c r="I57" s="47">
        <f ca="1">OFFSET(Editor!$G$1,ROWS(Editor!$G$1:G60)*4+3,)</f>
        <v>0</v>
      </c>
      <c r="J57" s="47">
        <f ca="1">OFFSET(Editor!$I$1,ROWS(Editor!$I$1:I60)*4+3,)</f>
        <v>0</v>
      </c>
      <c r="K57">
        <f ca="1">OFFSET(Editor!$J$1,ROWS(Editor!$J$1:J60)*4+3,)</f>
        <v>0</v>
      </c>
      <c r="L57">
        <f>(D57*Config!$G$7)/Config!$C$7</f>
        <v>0</v>
      </c>
      <c r="M57" s="169">
        <f ca="1">OFFSET(Editor!$N$1,ROWS(Editor!$N$1:N60)*4+3,)</f>
      </c>
      <c r="N57">
        <f>IF(OR(A57=0,B57=0),"",IF(L57&lt;=0,"Ilógico: el tiempo de salida del subtítulo es menor o igual que el de entrada.",IF(AND(A58-B57&lt;=0,A58&lt;&gt;0),"¡Subtítulo solapado con el siguiente!",IF(A58-B57&gt;=Config!$C$6,"",IF(A58=0,"",IF(A58-B57&lt;Config!$C$6,"¡Tiempo INSUFICIENTE entre subtítulos!"))))&amp;IF(D57&gt;Config!$C$7," ¡Duración superior a "&amp;Config!$C$7&amp;" segundos!",IF(D57&gt;=Config!$C$8,"",IF(D57&lt;Config!$C$8," ¡Duración inferior a "&amp;Config!$C$8&amp;" segundos!")))&amp;IF(OR(K57&gt;Config!$C$9+(Config!$C$9*Config!$C$11),K57&gt;L57+(L57*Config!$C$11))," ¡EXCESO DE CARACTERES!","")&amp;IF(H57&lt;=Config!$G$10,"",IF(H57&gt;=Config!$G$10," ¡Línea 1 demasiado larga!"))&amp;IF(J57&lt;=Config!$G$10,"",IF(J57&gt;=Config!$G$10," ¡Línea 2 demasiado larga!"))))</f>
      </c>
      <c r="O57" s="18">
        <f>_xlfn.IFERROR(IF(OR(A57=0,B57=0),"",(IF(ISERROR(INDEX(Planos!$A$3:$A$5000,MATCH(1,INDEX((Planos!$A$3:$A$5000&gt;=A57)*(Planos!$A$3:$A$5000&lt;=B57),),0))),"","Cambio de plano en fotograma "&amp;INDEX(Planos!$A$3:$A$5000,MATCH(1,INDEX((Planos!$A$3:$A$5000&gt;=A57)*(Planos!$A$3:$A$5000&lt;=B57),),0)))))&amp;IF(OR(A57=0,B57=0),"",IF(INDEX(Planos!$A$3:$A$5000,MATCH(1,INDEX((Planos!$A$3:$A$5000&gt;=A57)*(Planos!$A$3:$A$5000&lt;=B57),),0))&lt;A57+Config!$C$8*Config!$C$5," (menos de "&amp;Config!$C$8&amp;" seg. desde la entrada)",""))&amp;IF(OR(A57=0,B57=0),"",IF(INDEX(Planos!$A$3:$A$5000,MATCH(1,INDEX((Planos!$A$3:$A$5000&gt;=A57)*(Planos!$A$3:$A$5000&lt;=B57),),0))&gt;B57-Config!$C$8*Config!$C$5," (menos de "&amp;Config!$C$8&amp;" seg. hasta la salida)","")),"")</f>
      </c>
    </row>
    <row r="58" spans="1:15" ht="12.75">
      <c r="A58" s="17">
        <f ca="1">OFFSET(Editor!$B$1,ROWS(Editor!$B$1:B61)*4+2,)</f>
        <v>0</v>
      </c>
      <c r="B58" s="17">
        <f ca="1">OFFSET(Editor!$B$1,ROWS(Editor!$B$1:B61)*4+3,)</f>
        <v>0</v>
      </c>
      <c r="C58" s="17">
        <f ca="1">OFFSET(Editor!$E$1,ROWS(Editor!$E$1:E61)*4+2,)</f>
        <v>0</v>
      </c>
      <c r="D58" s="98">
        <f ca="1">OFFSET(Editor!$B$1,ROWS(Editor!$B$1:B61)*4+4,)</f>
        <v>0</v>
      </c>
      <c r="E58" s="47">
        <f ca="1">OFFSET(Editor!$H$1,ROWS(Editor!$H$1:H61)*4+2,)</f>
      </c>
      <c r="F58" s="47">
        <f ca="1">OFFSET(Editor!$H$1,ROWS(Editor!$H$1:H61)*4+3,)</f>
      </c>
      <c r="G58" s="47">
        <f ca="1">OFFSET(Editor!$G$1,ROWS(Editor!$G$1:G61)*4+2,)</f>
        <v>0</v>
      </c>
      <c r="H58" s="47">
        <f ca="1">OFFSET(Editor!$I$1,ROWS(Editor!$I$1:I61)*4+2,)</f>
        <v>0</v>
      </c>
      <c r="I58" s="47">
        <f ca="1">OFFSET(Editor!$G$1,ROWS(Editor!$G$1:G61)*4+3,)</f>
        <v>0</v>
      </c>
      <c r="J58" s="47">
        <f ca="1">OFFSET(Editor!$I$1,ROWS(Editor!$I$1:I61)*4+3,)</f>
        <v>0</v>
      </c>
      <c r="K58">
        <f ca="1">OFFSET(Editor!$J$1,ROWS(Editor!$J$1:J61)*4+3,)</f>
        <v>0</v>
      </c>
      <c r="L58">
        <f>(D58*Config!$G$7)/Config!$C$7</f>
        <v>0</v>
      </c>
      <c r="M58" s="169">
        <f ca="1">OFFSET(Editor!$N$1,ROWS(Editor!$N$1:N61)*4+3,)</f>
      </c>
      <c r="N58">
        <f>IF(OR(A58=0,B58=0),"",IF(L58&lt;=0,"Ilógico: el tiempo de salida del subtítulo es menor o igual que el de entrada.",IF(AND(A59-B58&lt;=0,A59&lt;&gt;0),"¡Subtítulo solapado con el siguiente!",IF(A59-B58&gt;=Config!$C$6,"",IF(A59=0,"",IF(A59-B58&lt;Config!$C$6,"¡Tiempo INSUFICIENTE entre subtítulos!"))))&amp;IF(D58&gt;Config!$C$7," ¡Duración superior a "&amp;Config!$C$7&amp;" segundos!",IF(D58&gt;=Config!$C$8,"",IF(D58&lt;Config!$C$8," ¡Duración inferior a "&amp;Config!$C$8&amp;" segundos!")))&amp;IF(OR(K58&gt;Config!$C$9+(Config!$C$9*Config!$C$11),K58&gt;L58+(L58*Config!$C$11))," ¡EXCESO DE CARACTERES!","")&amp;IF(H58&lt;=Config!$G$10,"",IF(H58&gt;=Config!$G$10," ¡Línea 1 demasiado larga!"))&amp;IF(J58&lt;=Config!$G$10,"",IF(J58&gt;=Config!$G$10," ¡Línea 2 demasiado larga!"))))</f>
      </c>
      <c r="O58" s="18">
        <f>_xlfn.IFERROR(IF(OR(A58=0,B58=0),"",(IF(ISERROR(INDEX(Planos!$A$3:$A$5000,MATCH(1,INDEX((Planos!$A$3:$A$5000&gt;=A58)*(Planos!$A$3:$A$5000&lt;=B58),),0))),"","Cambio de plano en fotograma "&amp;INDEX(Planos!$A$3:$A$5000,MATCH(1,INDEX((Planos!$A$3:$A$5000&gt;=A58)*(Planos!$A$3:$A$5000&lt;=B58),),0)))))&amp;IF(OR(A58=0,B58=0),"",IF(INDEX(Planos!$A$3:$A$5000,MATCH(1,INDEX((Planos!$A$3:$A$5000&gt;=A58)*(Planos!$A$3:$A$5000&lt;=B58),),0))&lt;A58+Config!$C$8*Config!$C$5," (menos de "&amp;Config!$C$8&amp;" seg. desde la entrada)",""))&amp;IF(OR(A58=0,B58=0),"",IF(INDEX(Planos!$A$3:$A$5000,MATCH(1,INDEX((Planos!$A$3:$A$5000&gt;=A58)*(Planos!$A$3:$A$5000&lt;=B58),),0))&gt;B58-Config!$C$8*Config!$C$5," (menos de "&amp;Config!$C$8&amp;" seg. hasta la salida)","")),"")</f>
      </c>
    </row>
    <row r="59" spans="1:15" ht="12.75">
      <c r="A59" s="17">
        <f ca="1">OFFSET(Editor!$B$1,ROWS(Editor!$B$1:B62)*4+2,)</f>
        <v>0</v>
      </c>
      <c r="B59" s="17">
        <f ca="1">OFFSET(Editor!$B$1,ROWS(Editor!$B$1:B62)*4+3,)</f>
        <v>0</v>
      </c>
      <c r="C59" s="17">
        <f ca="1">OFFSET(Editor!$E$1,ROWS(Editor!$E$1:E62)*4+2,)</f>
        <v>0</v>
      </c>
      <c r="D59" s="98">
        <f ca="1">OFFSET(Editor!$B$1,ROWS(Editor!$B$1:B62)*4+4,)</f>
        <v>0</v>
      </c>
      <c r="E59" s="47">
        <f ca="1">OFFSET(Editor!$H$1,ROWS(Editor!$H$1:H62)*4+2,)</f>
      </c>
      <c r="F59" s="47">
        <f ca="1">OFFSET(Editor!$H$1,ROWS(Editor!$H$1:H62)*4+3,)</f>
      </c>
      <c r="G59" s="47">
        <f ca="1">OFFSET(Editor!$G$1,ROWS(Editor!$G$1:G62)*4+2,)</f>
        <v>0</v>
      </c>
      <c r="H59" s="47">
        <f ca="1">OFFSET(Editor!$I$1,ROWS(Editor!$I$1:I62)*4+2,)</f>
        <v>0</v>
      </c>
      <c r="I59" s="47">
        <f ca="1">OFFSET(Editor!$G$1,ROWS(Editor!$G$1:G62)*4+3,)</f>
        <v>0</v>
      </c>
      <c r="J59" s="47">
        <f ca="1">OFFSET(Editor!$I$1,ROWS(Editor!$I$1:I62)*4+3,)</f>
        <v>0</v>
      </c>
      <c r="K59">
        <f ca="1">OFFSET(Editor!$J$1,ROWS(Editor!$J$1:J62)*4+3,)</f>
        <v>0</v>
      </c>
      <c r="L59">
        <f>(D59*Config!$G$7)/Config!$C$7</f>
        <v>0</v>
      </c>
      <c r="M59" s="169">
        <f ca="1">OFFSET(Editor!$N$1,ROWS(Editor!$N$1:N62)*4+3,)</f>
      </c>
      <c r="N59">
        <f>IF(OR(A59=0,B59=0),"",IF(L59&lt;=0,"Ilógico: el tiempo de salida del subtítulo es menor o igual que el de entrada.",IF(AND(A60-B59&lt;=0,A60&lt;&gt;0),"¡Subtítulo solapado con el siguiente!",IF(A60-B59&gt;=Config!$C$6,"",IF(A60=0,"",IF(A60-B59&lt;Config!$C$6,"¡Tiempo INSUFICIENTE entre subtítulos!"))))&amp;IF(D59&gt;Config!$C$7," ¡Duración superior a "&amp;Config!$C$7&amp;" segundos!",IF(D59&gt;=Config!$C$8,"",IF(D59&lt;Config!$C$8," ¡Duración inferior a "&amp;Config!$C$8&amp;" segundos!")))&amp;IF(OR(K59&gt;Config!$C$9+(Config!$C$9*Config!$C$11),K59&gt;L59+(L59*Config!$C$11))," ¡EXCESO DE CARACTERES!","")&amp;IF(H59&lt;=Config!$G$10,"",IF(H59&gt;=Config!$G$10," ¡Línea 1 demasiado larga!"))&amp;IF(J59&lt;=Config!$G$10,"",IF(J59&gt;=Config!$G$10," ¡Línea 2 demasiado larga!"))))</f>
      </c>
      <c r="O59" s="18">
        <f>_xlfn.IFERROR(IF(OR(A59=0,B59=0),"",(IF(ISERROR(INDEX(Planos!$A$3:$A$5000,MATCH(1,INDEX((Planos!$A$3:$A$5000&gt;=A59)*(Planos!$A$3:$A$5000&lt;=B59),),0))),"","Cambio de plano en fotograma "&amp;INDEX(Planos!$A$3:$A$5000,MATCH(1,INDEX((Planos!$A$3:$A$5000&gt;=A59)*(Planos!$A$3:$A$5000&lt;=B59),),0)))))&amp;IF(OR(A59=0,B59=0),"",IF(INDEX(Planos!$A$3:$A$5000,MATCH(1,INDEX((Planos!$A$3:$A$5000&gt;=A59)*(Planos!$A$3:$A$5000&lt;=B59),),0))&lt;A59+Config!$C$8*Config!$C$5," (menos de "&amp;Config!$C$8&amp;" seg. desde la entrada)",""))&amp;IF(OR(A59=0,B59=0),"",IF(INDEX(Planos!$A$3:$A$5000,MATCH(1,INDEX((Planos!$A$3:$A$5000&gt;=A59)*(Planos!$A$3:$A$5000&lt;=B59),),0))&gt;B59-Config!$C$8*Config!$C$5," (menos de "&amp;Config!$C$8&amp;" seg. hasta la salida)","")),"")</f>
      </c>
    </row>
    <row r="60" spans="1:15" ht="12.75">
      <c r="A60" s="17">
        <f ca="1">OFFSET(Editor!$B$1,ROWS(Editor!$B$1:B63)*4+2,)</f>
        <v>0</v>
      </c>
      <c r="B60" s="17">
        <f ca="1">OFFSET(Editor!$B$1,ROWS(Editor!$B$1:B63)*4+3,)</f>
        <v>0</v>
      </c>
      <c r="C60" s="17">
        <f ca="1">OFFSET(Editor!$E$1,ROWS(Editor!$E$1:E63)*4+2,)</f>
        <v>0</v>
      </c>
      <c r="D60" s="98">
        <f ca="1">OFFSET(Editor!$B$1,ROWS(Editor!$B$1:B63)*4+4,)</f>
        <v>0</v>
      </c>
      <c r="E60" s="47">
        <f ca="1">OFFSET(Editor!$H$1,ROWS(Editor!$H$1:H63)*4+2,)</f>
      </c>
      <c r="F60" s="47">
        <f ca="1">OFFSET(Editor!$H$1,ROWS(Editor!$H$1:H63)*4+3,)</f>
      </c>
      <c r="G60" s="47">
        <f ca="1">OFFSET(Editor!$G$1,ROWS(Editor!$G$1:G63)*4+2,)</f>
        <v>0</v>
      </c>
      <c r="H60" s="47">
        <f ca="1">OFFSET(Editor!$I$1,ROWS(Editor!$I$1:I63)*4+2,)</f>
        <v>0</v>
      </c>
      <c r="I60" s="47">
        <f ca="1">OFFSET(Editor!$G$1,ROWS(Editor!$G$1:G63)*4+3,)</f>
        <v>0</v>
      </c>
      <c r="J60" s="47">
        <f ca="1">OFFSET(Editor!$I$1,ROWS(Editor!$I$1:I63)*4+3,)</f>
        <v>0</v>
      </c>
      <c r="K60">
        <f ca="1">OFFSET(Editor!$J$1,ROWS(Editor!$J$1:J63)*4+3,)</f>
        <v>0</v>
      </c>
      <c r="L60">
        <f>(D60*Config!$G$7)/Config!$C$7</f>
        <v>0</v>
      </c>
      <c r="M60" s="169">
        <f ca="1">OFFSET(Editor!$N$1,ROWS(Editor!$N$1:N63)*4+3,)</f>
      </c>
      <c r="N60">
        <f>IF(OR(A60=0,B60=0),"",IF(L60&lt;=0,"Ilógico: el tiempo de salida del subtítulo es menor o igual que el de entrada.",IF(AND(A61-B60&lt;=0,A61&lt;&gt;0),"¡Subtítulo solapado con el siguiente!",IF(A61-B60&gt;=Config!$C$6,"",IF(A61=0,"",IF(A61-B60&lt;Config!$C$6,"¡Tiempo INSUFICIENTE entre subtítulos!"))))&amp;IF(D60&gt;Config!$C$7," ¡Duración superior a "&amp;Config!$C$7&amp;" segundos!",IF(D60&gt;=Config!$C$8,"",IF(D60&lt;Config!$C$8," ¡Duración inferior a "&amp;Config!$C$8&amp;" segundos!")))&amp;IF(OR(K60&gt;Config!$C$9+(Config!$C$9*Config!$C$11),K60&gt;L60+(L60*Config!$C$11))," ¡EXCESO DE CARACTERES!","")&amp;IF(H60&lt;=Config!$G$10,"",IF(H60&gt;=Config!$G$10," ¡Línea 1 demasiado larga!"))&amp;IF(J60&lt;=Config!$G$10,"",IF(J60&gt;=Config!$G$10," ¡Línea 2 demasiado larga!"))))</f>
      </c>
      <c r="O60" s="18">
        <f>_xlfn.IFERROR(IF(OR(A60=0,B60=0),"",(IF(ISERROR(INDEX(Planos!$A$3:$A$5000,MATCH(1,INDEX((Planos!$A$3:$A$5000&gt;=A60)*(Planos!$A$3:$A$5000&lt;=B60),),0))),"","Cambio de plano en fotograma "&amp;INDEX(Planos!$A$3:$A$5000,MATCH(1,INDEX((Planos!$A$3:$A$5000&gt;=A60)*(Planos!$A$3:$A$5000&lt;=B60),),0)))))&amp;IF(OR(A60=0,B60=0),"",IF(INDEX(Planos!$A$3:$A$5000,MATCH(1,INDEX((Planos!$A$3:$A$5000&gt;=A60)*(Planos!$A$3:$A$5000&lt;=B60),),0))&lt;A60+Config!$C$8*Config!$C$5," (menos de "&amp;Config!$C$8&amp;" seg. desde la entrada)",""))&amp;IF(OR(A60=0,B60=0),"",IF(INDEX(Planos!$A$3:$A$5000,MATCH(1,INDEX((Planos!$A$3:$A$5000&gt;=A60)*(Planos!$A$3:$A$5000&lt;=B60),),0))&gt;B60-Config!$C$8*Config!$C$5," (menos de "&amp;Config!$C$8&amp;" seg. hasta la salida)","")),"")</f>
      </c>
    </row>
    <row r="61" spans="1:15" ht="12.75">
      <c r="A61" s="17">
        <f ca="1">OFFSET(Editor!$B$1,ROWS(Editor!$B$1:B64)*4+2,)</f>
        <v>0</v>
      </c>
      <c r="B61" s="17">
        <f ca="1">OFFSET(Editor!$B$1,ROWS(Editor!$B$1:B64)*4+3,)</f>
        <v>0</v>
      </c>
      <c r="C61" s="17">
        <f ca="1">OFFSET(Editor!$E$1,ROWS(Editor!$E$1:E64)*4+2,)</f>
        <v>0</v>
      </c>
      <c r="D61" s="98">
        <f ca="1">OFFSET(Editor!$B$1,ROWS(Editor!$B$1:B64)*4+4,)</f>
        <v>0</v>
      </c>
      <c r="E61" s="47">
        <f ca="1">OFFSET(Editor!$H$1,ROWS(Editor!$H$1:H64)*4+2,)</f>
      </c>
      <c r="F61" s="47">
        <f ca="1">OFFSET(Editor!$H$1,ROWS(Editor!$H$1:H64)*4+3,)</f>
      </c>
      <c r="G61" s="47">
        <f ca="1">OFFSET(Editor!$G$1,ROWS(Editor!$G$1:G64)*4+2,)</f>
        <v>0</v>
      </c>
      <c r="H61" s="47">
        <f ca="1">OFFSET(Editor!$I$1,ROWS(Editor!$I$1:I64)*4+2,)</f>
        <v>0</v>
      </c>
      <c r="I61" s="47">
        <f ca="1">OFFSET(Editor!$G$1,ROWS(Editor!$G$1:G64)*4+3,)</f>
        <v>0</v>
      </c>
      <c r="J61" s="47">
        <f ca="1">OFFSET(Editor!$I$1,ROWS(Editor!$I$1:I64)*4+3,)</f>
        <v>0</v>
      </c>
      <c r="K61">
        <f ca="1">OFFSET(Editor!$J$1,ROWS(Editor!$J$1:J64)*4+3,)</f>
        <v>0</v>
      </c>
      <c r="L61">
        <f>(D61*Config!$G$7)/Config!$C$7</f>
        <v>0</v>
      </c>
      <c r="M61" s="169">
        <f ca="1">OFFSET(Editor!$N$1,ROWS(Editor!$N$1:N64)*4+3,)</f>
      </c>
      <c r="N61">
        <f>IF(OR(A61=0,B61=0),"",IF(L61&lt;=0,"Ilógico: el tiempo de salida del subtítulo es menor o igual que el de entrada.",IF(AND(A62-B61&lt;=0,A62&lt;&gt;0),"¡Subtítulo solapado con el siguiente!",IF(A62-B61&gt;=Config!$C$6,"",IF(A62=0,"",IF(A62-B61&lt;Config!$C$6,"¡Tiempo INSUFICIENTE entre subtítulos!"))))&amp;IF(D61&gt;Config!$C$7," ¡Duración superior a "&amp;Config!$C$7&amp;" segundos!",IF(D61&gt;=Config!$C$8,"",IF(D61&lt;Config!$C$8," ¡Duración inferior a "&amp;Config!$C$8&amp;" segundos!")))&amp;IF(OR(K61&gt;Config!$C$9+(Config!$C$9*Config!$C$11),K61&gt;L61+(L61*Config!$C$11))," ¡EXCESO DE CARACTERES!","")&amp;IF(H61&lt;=Config!$G$10,"",IF(H61&gt;=Config!$G$10," ¡Línea 1 demasiado larga!"))&amp;IF(J61&lt;=Config!$G$10,"",IF(J61&gt;=Config!$G$10," ¡Línea 2 demasiado larga!"))))</f>
      </c>
      <c r="O61" s="18">
        <f>_xlfn.IFERROR(IF(OR(A61=0,B61=0),"",(IF(ISERROR(INDEX(Planos!$A$3:$A$5000,MATCH(1,INDEX((Planos!$A$3:$A$5000&gt;=A61)*(Planos!$A$3:$A$5000&lt;=B61),),0))),"","Cambio de plano en fotograma "&amp;INDEX(Planos!$A$3:$A$5000,MATCH(1,INDEX((Planos!$A$3:$A$5000&gt;=A61)*(Planos!$A$3:$A$5000&lt;=B61),),0)))))&amp;IF(OR(A61=0,B61=0),"",IF(INDEX(Planos!$A$3:$A$5000,MATCH(1,INDEX((Planos!$A$3:$A$5000&gt;=A61)*(Planos!$A$3:$A$5000&lt;=B61),),0))&lt;A61+Config!$C$8*Config!$C$5," (menos de "&amp;Config!$C$8&amp;" seg. desde la entrada)",""))&amp;IF(OR(A61=0,B61=0),"",IF(INDEX(Planos!$A$3:$A$5000,MATCH(1,INDEX((Planos!$A$3:$A$5000&gt;=A61)*(Planos!$A$3:$A$5000&lt;=B61),),0))&gt;B61-Config!$C$8*Config!$C$5," (menos de "&amp;Config!$C$8&amp;" seg. hasta la salida)","")),"")</f>
      </c>
    </row>
    <row r="62" spans="1:15" ht="12.75">
      <c r="A62" s="17">
        <f ca="1">OFFSET(Editor!$B$1,ROWS(Editor!$B$1:B65)*4+2,)</f>
        <v>0</v>
      </c>
      <c r="B62" s="17">
        <f ca="1">OFFSET(Editor!$B$1,ROWS(Editor!$B$1:B65)*4+3,)</f>
        <v>0</v>
      </c>
      <c r="C62" s="17">
        <f ca="1">OFFSET(Editor!$E$1,ROWS(Editor!$E$1:E65)*4+2,)</f>
        <v>0</v>
      </c>
      <c r="D62" s="98">
        <f ca="1">OFFSET(Editor!$B$1,ROWS(Editor!$B$1:B65)*4+4,)</f>
        <v>0</v>
      </c>
      <c r="E62" s="47">
        <f ca="1">OFFSET(Editor!$H$1,ROWS(Editor!$H$1:H65)*4+2,)</f>
      </c>
      <c r="F62" s="47">
        <f ca="1">OFFSET(Editor!$H$1,ROWS(Editor!$H$1:H65)*4+3,)</f>
      </c>
      <c r="G62" s="47">
        <f ca="1">OFFSET(Editor!$G$1,ROWS(Editor!$G$1:G65)*4+2,)</f>
        <v>0</v>
      </c>
      <c r="H62" s="47">
        <f ca="1">OFFSET(Editor!$I$1,ROWS(Editor!$I$1:I65)*4+2,)</f>
        <v>0</v>
      </c>
      <c r="I62" s="47">
        <f ca="1">OFFSET(Editor!$G$1,ROWS(Editor!$G$1:G65)*4+3,)</f>
        <v>0</v>
      </c>
      <c r="J62" s="47">
        <f ca="1">OFFSET(Editor!$I$1,ROWS(Editor!$I$1:I65)*4+3,)</f>
        <v>0</v>
      </c>
      <c r="K62">
        <f ca="1">OFFSET(Editor!$J$1,ROWS(Editor!$J$1:J65)*4+3,)</f>
        <v>0</v>
      </c>
      <c r="L62">
        <f>(D62*Config!$G$7)/Config!$C$7</f>
        <v>0</v>
      </c>
      <c r="M62" s="169">
        <f ca="1">OFFSET(Editor!$N$1,ROWS(Editor!$N$1:N65)*4+3,)</f>
      </c>
      <c r="N62">
        <f>IF(OR(A62=0,B62=0),"",IF(L62&lt;=0,"Ilógico: el tiempo de salida del subtítulo es menor o igual que el de entrada.",IF(AND(A63-B62&lt;=0,A63&lt;&gt;0),"¡Subtítulo solapado con el siguiente!",IF(A63-B62&gt;=Config!$C$6,"",IF(A63=0,"",IF(A63-B62&lt;Config!$C$6,"¡Tiempo INSUFICIENTE entre subtítulos!"))))&amp;IF(D62&gt;Config!$C$7," ¡Duración superior a "&amp;Config!$C$7&amp;" segundos!",IF(D62&gt;=Config!$C$8,"",IF(D62&lt;Config!$C$8," ¡Duración inferior a "&amp;Config!$C$8&amp;" segundos!")))&amp;IF(OR(K62&gt;Config!$C$9+(Config!$C$9*Config!$C$11),K62&gt;L62+(L62*Config!$C$11))," ¡EXCESO DE CARACTERES!","")&amp;IF(H62&lt;=Config!$G$10,"",IF(H62&gt;=Config!$G$10," ¡Línea 1 demasiado larga!"))&amp;IF(J62&lt;=Config!$G$10,"",IF(J62&gt;=Config!$G$10," ¡Línea 2 demasiado larga!"))))</f>
      </c>
      <c r="O62" s="18">
        <f>_xlfn.IFERROR(IF(OR(A62=0,B62=0),"",(IF(ISERROR(INDEX(Planos!$A$3:$A$5000,MATCH(1,INDEX((Planos!$A$3:$A$5000&gt;=A62)*(Planos!$A$3:$A$5000&lt;=B62),),0))),"","Cambio de plano en fotograma "&amp;INDEX(Planos!$A$3:$A$5000,MATCH(1,INDEX((Planos!$A$3:$A$5000&gt;=A62)*(Planos!$A$3:$A$5000&lt;=B62),),0)))))&amp;IF(OR(A62=0,B62=0),"",IF(INDEX(Planos!$A$3:$A$5000,MATCH(1,INDEX((Planos!$A$3:$A$5000&gt;=A62)*(Planos!$A$3:$A$5000&lt;=B62),),0))&lt;A62+Config!$C$8*Config!$C$5," (menos de "&amp;Config!$C$8&amp;" seg. desde la entrada)",""))&amp;IF(OR(A62=0,B62=0),"",IF(INDEX(Planos!$A$3:$A$5000,MATCH(1,INDEX((Planos!$A$3:$A$5000&gt;=A62)*(Planos!$A$3:$A$5000&lt;=B62),),0))&gt;B62-Config!$C$8*Config!$C$5," (menos de "&amp;Config!$C$8&amp;" seg. hasta la salida)","")),"")</f>
      </c>
    </row>
    <row r="63" spans="1:15" ht="12.75">
      <c r="A63" s="17">
        <f ca="1">OFFSET(Editor!$B$1,ROWS(Editor!$B$1:B66)*4+2,)</f>
        <v>0</v>
      </c>
      <c r="B63" s="17">
        <f ca="1">OFFSET(Editor!$B$1,ROWS(Editor!$B$1:B66)*4+3,)</f>
        <v>0</v>
      </c>
      <c r="C63" s="17">
        <f ca="1">OFFSET(Editor!$E$1,ROWS(Editor!$E$1:E66)*4+2,)</f>
        <v>0</v>
      </c>
      <c r="D63" s="98">
        <f ca="1">OFFSET(Editor!$B$1,ROWS(Editor!$B$1:B66)*4+4,)</f>
        <v>0</v>
      </c>
      <c r="E63" s="47">
        <f ca="1">OFFSET(Editor!$H$1,ROWS(Editor!$H$1:H66)*4+2,)</f>
      </c>
      <c r="F63" s="47">
        <f ca="1">OFFSET(Editor!$H$1,ROWS(Editor!$H$1:H66)*4+3,)</f>
      </c>
      <c r="G63" s="47">
        <f ca="1">OFFSET(Editor!$G$1,ROWS(Editor!$G$1:G66)*4+2,)</f>
        <v>0</v>
      </c>
      <c r="H63" s="47">
        <f ca="1">OFFSET(Editor!$I$1,ROWS(Editor!$I$1:I66)*4+2,)</f>
        <v>0</v>
      </c>
      <c r="I63" s="47">
        <f ca="1">OFFSET(Editor!$G$1,ROWS(Editor!$G$1:G66)*4+3,)</f>
        <v>0</v>
      </c>
      <c r="J63" s="47">
        <f ca="1">OFFSET(Editor!$I$1,ROWS(Editor!$I$1:I66)*4+3,)</f>
        <v>0</v>
      </c>
      <c r="K63">
        <f ca="1">OFFSET(Editor!$J$1,ROWS(Editor!$J$1:J66)*4+3,)</f>
        <v>0</v>
      </c>
      <c r="L63">
        <f>(D63*Config!$G$7)/Config!$C$7</f>
        <v>0</v>
      </c>
      <c r="M63" s="169">
        <f ca="1">OFFSET(Editor!$N$1,ROWS(Editor!$N$1:N66)*4+3,)</f>
      </c>
      <c r="N63">
        <f>IF(OR(A63=0,B63=0),"",IF(L63&lt;=0,"Ilógico: el tiempo de salida del subtítulo es menor o igual que el de entrada.",IF(AND(A64-B63&lt;=0,A64&lt;&gt;0),"¡Subtítulo solapado con el siguiente!",IF(A64-B63&gt;=Config!$C$6,"",IF(A64=0,"",IF(A64-B63&lt;Config!$C$6,"¡Tiempo INSUFICIENTE entre subtítulos!"))))&amp;IF(D63&gt;Config!$C$7," ¡Duración superior a "&amp;Config!$C$7&amp;" segundos!",IF(D63&gt;=Config!$C$8,"",IF(D63&lt;Config!$C$8," ¡Duración inferior a "&amp;Config!$C$8&amp;" segundos!")))&amp;IF(OR(K63&gt;Config!$C$9+(Config!$C$9*Config!$C$11),K63&gt;L63+(L63*Config!$C$11))," ¡EXCESO DE CARACTERES!","")&amp;IF(H63&lt;=Config!$G$10,"",IF(H63&gt;=Config!$G$10," ¡Línea 1 demasiado larga!"))&amp;IF(J63&lt;=Config!$G$10,"",IF(J63&gt;=Config!$G$10," ¡Línea 2 demasiado larga!"))))</f>
      </c>
      <c r="O63" s="18">
        <f>_xlfn.IFERROR(IF(OR(A63=0,B63=0),"",(IF(ISERROR(INDEX(Planos!$A$3:$A$5000,MATCH(1,INDEX((Planos!$A$3:$A$5000&gt;=A63)*(Planos!$A$3:$A$5000&lt;=B63),),0))),"","Cambio de plano en fotograma "&amp;INDEX(Planos!$A$3:$A$5000,MATCH(1,INDEX((Planos!$A$3:$A$5000&gt;=A63)*(Planos!$A$3:$A$5000&lt;=B63),),0)))))&amp;IF(OR(A63=0,B63=0),"",IF(INDEX(Planos!$A$3:$A$5000,MATCH(1,INDEX((Planos!$A$3:$A$5000&gt;=A63)*(Planos!$A$3:$A$5000&lt;=B63),),0))&lt;A63+Config!$C$8*Config!$C$5," (menos de "&amp;Config!$C$8&amp;" seg. desde la entrada)",""))&amp;IF(OR(A63=0,B63=0),"",IF(INDEX(Planos!$A$3:$A$5000,MATCH(1,INDEX((Planos!$A$3:$A$5000&gt;=A63)*(Planos!$A$3:$A$5000&lt;=B63),),0))&gt;B63-Config!$C$8*Config!$C$5," (menos de "&amp;Config!$C$8&amp;" seg. hasta la salida)","")),"")</f>
      </c>
    </row>
    <row r="64" spans="1:15" ht="12.75">
      <c r="A64" s="17">
        <f ca="1">OFFSET(Editor!$B$1,ROWS(Editor!$B$1:B67)*4+2,)</f>
        <v>0</v>
      </c>
      <c r="B64" s="17">
        <f ca="1">OFFSET(Editor!$B$1,ROWS(Editor!$B$1:B67)*4+3,)</f>
        <v>0</v>
      </c>
      <c r="C64" s="17">
        <f ca="1">OFFSET(Editor!$E$1,ROWS(Editor!$E$1:E67)*4+2,)</f>
        <v>0</v>
      </c>
      <c r="D64" s="98">
        <f ca="1">OFFSET(Editor!$B$1,ROWS(Editor!$B$1:B67)*4+4,)</f>
        <v>0</v>
      </c>
      <c r="E64" s="47">
        <f ca="1">OFFSET(Editor!$H$1,ROWS(Editor!$H$1:H67)*4+2,)</f>
      </c>
      <c r="F64" s="47">
        <f ca="1">OFFSET(Editor!$H$1,ROWS(Editor!$H$1:H67)*4+3,)</f>
      </c>
      <c r="G64" s="47">
        <f ca="1">OFFSET(Editor!$G$1,ROWS(Editor!$G$1:G67)*4+2,)</f>
        <v>0</v>
      </c>
      <c r="H64" s="47">
        <f ca="1">OFFSET(Editor!$I$1,ROWS(Editor!$I$1:I67)*4+2,)</f>
        <v>0</v>
      </c>
      <c r="I64" s="47">
        <f ca="1">OFFSET(Editor!$G$1,ROWS(Editor!$G$1:G67)*4+3,)</f>
        <v>0</v>
      </c>
      <c r="J64" s="47">
        <f ca="1">OFFSET(Editor!$I$1,ROWS(Editor!$I$1:I67)*4+3,)</f>
        <v>0</v>
      </c>
      <c r="K64">
        <f ca="1">OFFSET(Editor!$J$1,ROWS(Editor!$J$1:J67)*4+3,)</f>
        <v>0</v>
      </c>
      <c r="L64">
        <f>(D64*Config!$G$7)/Config!$C$7</f>
        <v>0</v>
      </c>
      <c r="M64" s="169">
        <f ca="1">OFFSET(Editor!$N$1,ROWS(Editor!$N$1:N67)*4+3,)</f>
      </c>
      <c r="N64">
        <f>IF(OR(A64=0,B64=0),"",IF(L64&lt;=0,"Ilógico: el tiempo de salida del subtítulo es menor o igual que el de entrada.",IF(AND(A65-B64&lt;=0,A65&lt;&gt;0),"¡Subtítulo solapado con el siguiente!",IF(A65-B64&gt;=Config!$C$6,"",IF(A65=0,"",IF(A65-B64&lt;Config!$C$6,"¡Tiempo INSUFICIENTE entre subtítulos!"))))&amp;IF(D64&gt;Config!$C$7," ¡Duración superior a "&amp;Config!$C$7&amp;" segundos!",IF(D64&gt;=Config!$C$8,"",IF(D64&lt;Config!$C$8," ¡Duración inferior a "&amp;Config!$C$8&amp;" segundos!")))&amp;IF(OR(K64&gt;Config!$C$9+(Config!$C$9*Config!$C$11),K64&gt;L64+(L64*Config!$C$11))," ¡EXCESO DE CARACTERES!","")&amp;IF(H64&lt;=Config!$G$10,"",IF(H64&gt;=Config!$G$10," ¡Línea 1 demasiado larga!"))&amp;IF(J64&lt;=Config!$G$10,"",IF(J64&gt;=Config!$G$10," ¡Línea 2 demasiado larga!"))))</f>
      </c>
      <c r="O64" s="18">
        <f>_xlfn.IFERROR(IF(OR(A64=0,B64=0),"",(IF(ISERROR(INDEX(Planos!$A$3:$A$5000,MATCH(1,INDEX((Planos!$A$3:$A$5000&gt;=A64)*(Planos!$A$3:$A$5000&lt;=B64),),0))),"","Cambio de plano en fotograma "&amp;INDEX(Planos!$A$3:$A$5000,MATCH(1,INDEX((Planos!$A$3:$A$5000&gt;=A64)*(Planos!$A$3:$A$5000&lt;=B64),),0)))))&amp;IF(OR(A64=0,B64=0),"",IF(INDEX(Planos!$A$3:$A$5000,MATCH(1,INDEX((Planos!$A$3:$A$5000&gt;=A64)*(Planos!$A$3:$A$5000&lt;=B64),),0))&lt;A64+Config!$C$8*Config!$C$5," (menos de "&amp;Config!$C$8&amp;" seg. desde la entrada)",""))&amp;IF(OR(A64=0,B64=0),"",IF(INDEX(Planos!$A$3:$A$5000,MATCH(1,INDEX((Planos!$A$3:$A$5000&gt;=A64)*(Planos!$A$3:$A$5000&lt;=B64),),0))&gt;B64-Config!$C$8*Config!$C$5," (menos de "&amp;Config!$C$8&amp;" seg. hasta la salida)","")),"")</f>
      </c>
    </row>
    <row r="65" spans="1:15" ht="12.75">
      <c r="A65" s="17">
        <f ca="1">OFFSET(Editor!$B$1,ROWS(Editor!$B$1:B68)*4+2,)</f>
        <v>0</v>
      </c>
      <c r="B65" s="17">
        <f ca="1">OFFSET(Editor!$B$1,ROWS(Editor!$B$1:B68)*4+3,)</f>
        <v>0</v>
      </c>
      <c r="C65" s="17">
        <f ca="1">OFFSET(Editor!$E$1,ROWS(Editor!$E$1:E68)*4+2,)</f>
        <v>0</v>
      </c>
      <c r="D65" s="98">
        <f ca="1">OFFSET(Editor!$B$1,ROWS(Editor!$B$1:B68)*4+4,)</f>
        <v>0</v>
      </c>
      <c r="E65" s="47">
        <f ca="1">OFFSET(Editor!$H$1,ROWS(Editor!$H$1:H68)*4+2,)</f>
      </c>
      <c r="F65" s="47">
        <f ca="1">OFFSET(Editor!$H$1,ROWS(Editor!$H$1:H68)*4+3,)</f>
      </c>
      <c r="G65" s="47">
        <f ca="1">OFFSET(Editor!$G$1,ROWS(Editor!$G$1:G68)*4+2,)</f>
        <v>0</v>
      </c>
      <c r="H65" s="47">
        <f ca="1">OFFSET(Editor!$I$1,ROWS(Editor!$I$1:I68)*4+2,)</f>
        <v>0</v>
      </c>
      <c r="I65" s="47">
        <f ca="1">OFFSET(Editor!$G$1,ROWS(Editor!$G$1:G68)*4+3,)</f>
        <v>0</v>
      </c>
      <c r="J65" s="47">
        <f ca="1">OFFSET(Editor!$I$1,ROWS(Editor!$I$1:I68)*4+3,)</f>
        <v>0</v>
      </c>
      <c r="K65">
        <f ca="1">OFFSET(Editor!$J$1,ROWS(Editor!$J$1:J68)*4+3,)</f>
        <v>0</v>
      </c>
      <c r="L65">
        <f>(D65*Config!$G$7)/Config!$C$7</f>
        <v>0</v>
      </c>
      <c r="M65" s="169">
        <f ca="1">OFFSET(Editor!$N$1,ROWS(Editor!$N$1:N68)*4+3,)</f>
      </c>
      <c r="N65">
        <f>IF(OR(A65=0,B65=0),"",IF(L65&lt;=0,"Ilógico: el tiempo de salida del subtítulo es menor o igual que el de entrada.",IF(AND(A66-B65&lt;=0,A66&lt;&gt;0),"¡Subtítulo solapado con el siguiente!",IF(A66-B65&gt;=Config!$C$6,"",IF(A66=0,"",IF(A66-B65&lt;Config!$C$6,"¡Tiempo INSUFICIENTE entre subtítulos!"))))&amp;IF(D65&gt;Config!$C$7," ¡Duración superior a "&amp;Config!$C$7&amp;" segundos!",IF(D65&gt;=Config!$C$8,"",IF(D65&lt;Config!$C$8," ¡Duración inferior a "&amp;Config!$C$8&amp;" segundos!")))&amp;IF(OR(K65&gt;Config!$C$9+(Config!$C$9*Config!$C$11),K65&gt;L65+(L65*Config!$C$11))," ¡EXCESO DE CARACTERES!","")&amp;IF(H65&lt;=Config!$G$10,"",IF(H65&gt;=Config!$G$10," ¡Línea 1 demasiado larga!"))&amp;IF(J65&lt;=Config!$G$10,"",IF(J65&gt;=Config!$G$10," ¡Línea 2 demasiado larga!"))))</f>
      </c>
      <c r="O65" s="18">
        <f>_xlfn.IFERROR(IF(OR(A65=0,B65=0),"",(IF(ISERROR(INDEX(Planos!$A$3:$A$5000,MATCH(1,INDEX((Planos!$A$3:$A$5000&gt;=A65)*(Planos!$A$3:$A$5000&lt;=B65),),0))),"","Cambio de plano en fotograma "&amp;INDEX(Planos!$A$3:$A$5000,MATCH(1,INDEX((Planos!$A$3:$A$5000&gt;=A65)*(Planos!$A$3:$A$5000&lt;=B65),),0)))))&amp;IF(OR(A65=0,B65=0),"",IF(INDEX(Planos!$A$3:$A$5000,MATCH(1,INDEX((Planos!$A$3:$A$5000&gt;=A65)*(Planos!$A$3:$A$5000&lt;=B65),),0))&lt;A65+Config!$C$8*Config!$C$5," (menos de "&amp;Config!$C$8&amp;" seg. desde la entrada)",""))&amp;IF(OR(A65=0,B65=0),"",IF(INDEX(Planos!$A$3:$A$5000,MATCH(1,INDEX((Planos!$A$3:$A$5000&gt;=A65)*(Planos!$A$3:$A$5000&lt;=B65),),0))&gt;B65-Config!$C$8*Config!$C$5," (menos de "&amp;Config!$C$8&amp;" seg. hasta la salida)","")),"")</f>
      </c>
    </row>
    <row r="66" spans="1:15" ht="12.75">
      <c r="A66" s="17">
        <f ca="1">OFFSET(Editor!$B$1,ROWS(Editor!$B$1:B69)*4+2,)</f>
        <v>0</v>
      </c>
      <c r="B66" s="17">
        <f ca="1">OFFSET(Editor!$B$1,ROWS(Editor!$B$1:B69)*4+3,)</f>
        <v>0</v>
      </c>
      <c r="C66" s="17">
        <f ca="1">OFFSET(Editor!$E$1,ROWS(Editor!$E$1:E69)*4+2,)</f>
        <v>0</v>
      </c>
      <c r="D66" s="98">
        <f ca="1">OFFSET(Editor!$B$1,ROWS(Editor!$B$1:B69)*4+4,)</f>
        <v>0</v>
      </c>
      <c r="E66" s="47">
        <f ca="1">OFFSET(Editor!$H$1,ROWS(Editor!$H$1:H69)*4+2,)</f>
      </c>
      <c r="F66" s="47">
        <f ca="1">OFFSET(Editor!$H$1,ROWS(Editor!$H$1:H69)*4+3,)</f>
      </c>
      <c r="G66" s="47">
        <f ca="1">OFFSET(Editor!$G$1,ROWS(Editor!$G$1:G69)*4+2,)</f>
        <v>0</v>
      </c>
      <c r="H66" s="47">
        <f ca="1">OFFSET(Editor!$I$1,ROWS(Editor!$I$1:I69)*4+2,)</f>
        <v>0</v>
      </c>
      <c r="I66" s="47">
        <f ca="1">OFFSET(Editor!$G$1,ROWS(Editor!$G$1:G69)*4+3,)</f>
        <v>0</v>
      </c>
      <c r="J66" s="47">
        <f ca="1">OFFSET(Editor!$I$1,ROWS(Editor!$I$1:I69)*4+3,)</f>
        <v>0</v>
      </c>
      <c r="K66">
        <f ca="1">OFFSET(Editor!$J$1,ROWS(Editor!$J$1:J69)*4+3,)</f>
        <v>0</v>
      </c>
      <c r="L66">
        <f>(D66*Config!$G$7)/Config!$C$7</f>
        <v>0</v>
      </c>
      <c r="M66" s="169">
        <f ca="1">OFFSET(Editor!$N$1,ROWS(Editor!$N$1:N69)*4+3,)</f>
      </c>
      <c r="N66">
        <f>IF(OR(A66=0,B66=0),"",IF(L66&lt;=0,"Ilógico: el tiempo de salida del subtítulo es menor o igual que el de entrada.",IF(AND(A67-B66&lt;=0,A67&lt;&gt;0),"¡Subtítulo solapado con el siguiente!",IF(A67-B66&gt;=Config!$C$6,"",IF(A67=0,"",IF(A67-B66&lt;Config!$C$6,"¡Tiempo INSUFICIENTE entre subtítulos!"))))&amp;IF(D66&gt;Config!$C$7," ¡Duración superior a "&amp;Config!$C$7&amp;" segundos!",IF(D66&gt;=Config!$C$8,"",IF(D66&lt;Config!$C$8," ¡Duración inferior a "&amp;Config!$C$8&amp;" segundos!")))&amp;IF(OR(K66&gt;Config!$C$9+(Config!$C$9*Config!$C$11),K66&gt;L66+(L66*Config!$C$11))," ¡EXCESO DE CARACTERES!","")&amp;IF(H66&lt;=Config!$G$10,"",IF(H66&gt;=Config!$G$10," ¡Línea 1 demasiado larga!"))&amp;IF(J66&lt;=Config!$G$10,"",IF(J66&gt;=Config!$G$10," ¡Línea 2 demasiado larga!"))))</f>
      </c>
      <c r="O66" s="18">
        <f>_xlfn.IFERROR(IF(OR(A66=0,B66=0),"",(IF(ISERROR(INDEX(Planos!$A$3:$A$5000,MATCH(1,INDEX((Planos!$A$3:$A$5000&gt;=A66)*(Planos!$A$3:$A$5000&lt;=B66),),0))),"","Cambio de plano en fotograma "&amp;INDEX(Planos!$A$3:$A$5000,MATCH(1,INDEX((Planos!$A$3:$A$5000&gt;=A66)*(Planos!$A$3:$A$5000&lt;=B66),),0)))))&amp;IF(OR(A66=0,B66=0),"",IF(INDEX(Planos!$A$3:$A$5000,MATCH(1,INDEX((Planos!$A$3:$A$5000&gt;=A66)*(Planos!$A$3:$A$5000&lt;=B66),),0))&lt;A66+Config!$C$8*Config!$C$5," (menos de "&amp;Config!$C$8&amp;" seg. desde la entrada)",""))&amp;IF(OR(A66=0,B66=0),"",IF(INDEX(Planos!$A$3:$A$5000,MATCH(1,INDEX((Planos!$A$3:$A$5000&gt;=A66)*(Planos!$A$3:$A$5000&lt;=B66),),0))&gt;B66-Config!$C$8*Config!$C$5," (menos de "&amp;Config!$C$8&amp;" seg. hasta la salida)","")),"")</f>
      </c>
    </row>
    <row r="67" spans="1:15" ht="12.75">
      <c r="A67" s="17">
        <f ca="1">OFFSET(Editor!$B$1,ROWS(Editor!$B$1:B70)*4+2,)</f>
        <v>0</v>
      </c>
      <c r="B67" s="17">
        <f ca="1">OFFSET(Editor!$B$1,ROWS(Editor!$B$1:B70)*4+3,)</f>
        <v>0</v>
      </c>
      <c r="C67" s="17">
        <f ca="1">OFFSET(Editor!$E$1,ROWS(Editor!$E$1:E70)*4+2,)</f>
        <v>0</v>
      </c>
      <c r="D67" s="98">
        <f ca="1">OFFSET(Editor!$B$1,ROWS(Editor!$B$1:B70)*4+4,)</f>
        <v>0</v>
      </c>
      <c r="E67" s="47">
        <f ca="1">OFFSET(Editor!$H$1,ROWS(Editor!$H$1:H70)*4+2,)</f>
      </c>
      <c r="F67" s="47">
        <f ca="1">OFFSET(Editor!$H$1,ROWS(Editor!$H$1:H70)*4+3,)</f>
      </c>
      <c r="G67" s="47">
        <f ca="1">OFFSET(Editor!$G$1,ROWS(Editor!$G$1:G70)*4+2,)</f>
        <v>0</v>
      </c>
      <c r="H67" s="47">
        <f ca="1">OFFSET(Editor!$I$1,ROWS(Editor!$I$1:I70)*4+2,)</f>
        <v>0</v>
      </c>
      <c r="I67" s="47">
        <f ca="1">OFFSET(Editor!$G$1,ROWS(Editor!$G$1:G70)*4+3,)</f>
        <v>0</v>
      </c>
      <c r="J67" s="47">
        <f ca="1">OFFSET(Editor!$I$1,ROWS(Editor!$I$1:I70)*4+3,)</f>
        <v>0</v>
      </c>
      <c r="K67">
        <f ca="1">OFFSET(Editor!$J$1,ROWS(Editor!$J$1:J70)*4+3,)</f>
        <v>0</v>
      </c>
      <c r="L67">
        <f>(D67*Config!$G$7)/Config!$C$7</f>
        <v>0</v>
      </c>
      <c r="M67" s="169">
        <f ca="1">OFFSET(Editor!$N$1,ROWS(Editor!$N$1:N70)*4+3,)</f>
      </c>
      <c r="N67">
        <f>IF(OR(A67=0,B67=0),"",IF(L67&lt;=0,"Ilógico: el tiempo de salida del subtítulo es menor o igual que el de entrada.",IF(AND(A68-B67&lt;=0,A68&lt;&gt;0),"¡Subtítulo solapado con el siguiente!",IF(A68-B67&gt;=Config!$C$6,"",IF(A68=0,"",IF(A68-B67&lt;Config!$C$6,"¡Tiempo INSUFICIENTE entre subtítulos!"))))&amp;IF(D67&gt;Config!$C$7," ¡Duración superior a "&amp;Config!$C$7&amp;" segundos!",IF(D67&gt;=Config!$C$8,"",IF(D67&lt;Config!$C$8," ¡Duración inferior a "&amp;Config!$C$8&amp;" segundos!")))&amp;IF(OR(K67&gt;Config!$C$9+(Config!$C$9*Config!$C$11),K67&gt;L67+(L67*Config!$C$11))," ¡EXCESO DE CARACTERES!","")&amp;IF(H67&lt;=Config!$G$10,"",IF(H67&gt;=Config!$G$10," ¡Línea 1 demasiado larga!"))&amp;IF(J67&lt;=Config!$G$10,"",IF(J67&gt;=Config!$G$10," ¡Línea 2 demasiado larga!"))))</f>
      </c>
      <c r="O67" s="18">
        <f>_xlfn.IFERROR(IF(OR(A67=0,B67=0),"",(IF(ISERROR(INDEX(Planos!$A$3:$A$5000,MATCH(1,INDEX((Planos!$A$3:$A$5000&gt;=A67)*(Planos!$A$3:$A$5000&lt;=B67),),0))),"","Cambio de plano en fotograma "&amp;INDEX(Planos!$A$3:$A$5000,MATCH(1,INDEX((Planos!$A$3:$A$5000&gt;=A67)*(Planos!$A$3:$A$5000&lt;=B67),),0)))))&amp;IF(OR(A67=0,B67=0),"",IF(INDEX(Planos!$A$3:$A$5000,MATCH(1,INDEX((Planos!$A$3:$A$5000&gt;=A67)*(Planos!$A$3:$A$5000&lt;=B67),),0))&lt;A67+Config!$C$8*Config!$C$5," (menos de "&amp;Config!$C$8&amp;" seg. desde la entrada)",""))&amp;IF(OR(A67=0,B67=0),"",IF(INDEX(Planos!$A$3:$A$5000,MATCH(1,INDEX((Planos!$A$3:$A$5000&gt;=A67)*(Planos!$A$3:$A$5000&lt;=B67),),0))&gt;B67-Config!$C$8*Config!$C$5," (menos de "&amp;Config!$C$8&amp;" seg. hasta la salida)","")),"")</f>
      </c>
    </row>
    <row r="68" spans="1:15" ht="12.75">
      <c r="A68" s="17">
        <f ca="1">OFFSET(Editor!$B$1,ROWS(Editor!$B$1:B71)*4+2,)</f>
        <v>0</v>
      </c>
      <c r="B68" s="17">
        <f ca="1">OFFSET(Editor!$B$1,ROWS(Editor!$B$1:B71)*4+3,)</f>
        <v>0</v>
      </c>
      <c r="C68" s="17">
        <f ca="1">OFFSET(Editor!$E$1,ROWS(Editor!$E$1:E71)*4+2,)</f>
        <v>0</v>
      </c>
      <c r="D68" s="98">
        <f ca="1">OFFSET(Editor!$B$1,ROWS(Editor!$B$1:B71)*4+4,)</f>
        <v>0</v>
      </c>
      <c r="E68" s="47">
        <f ca="1">OFFSET(Editor!$H$1,ROWS(Editor!$H$1:H71)*4+2,)</f>
      </c>
      <c r="F68" s="47">
        <f ca="1">OFFSET(Editor!$H$1,ROWS(Editor!$H$1:H71)*4+3,)</f>
      </c>
      <c r="G68" s="47">
        <f ca="1">OFFSET(Editor!$G$1,ROWS(Editor!$G$1:G71)*4+2,)</f>
        <v>0</v>
      </c>
      <c r="H68" s="47">
        <f ca="1">OFFSET(Editor!$I$1,ROWS(Editor!$I$1:I71)*4+2,)</f>
        <v>0</v>
      </c>
      <c r="I68" s="47">
        <f ca="1">OFFSET(Editor!$G$1,ROWS(Editor!$G$1:G71)*4+3,)</f>
        <v>0</v>
      </c>
      <c r="J68" s="47">
        <f ca="1">OFFSET(Editor!$I$1,ROWS(Editor!$I$1:I71)*4+3,)</f>
        <v>0</v>
      </c>
      <c r="K68">
        <f ca="1">OFFSET(Editor!$J$1,ROWS(Editor!$J$1:J71)*4+3,)</f>
        <v>0</v>
      </c>
      <c r="L68">
        <f>(D68*Config!$G$7)/Config!$C$7</f>
        <v>0</v>
      </c>
      <c r="M68" s="169">
        <f ca="1">OFFSET(Editor!$N$1,ROWS(Editor!$N$1:N71)*4+3,)</f>
      </c>
      <c r="N68">
        <f>IF(OR(A68=0,B68=0),"",IF(L68&lt;=0,"Ilógico: el tiempo de salida del subtítulo es menor o igual que el de entrada.",IF(AND(A69-B68&lt;=0,A69&lt;&gt;0),"¡Subtítulo solapado con el siguiente!",IF(A69-B68&gt;=Config!$C$6,"",IF(A69=0,"",IF(A69-B68&lt;Config!$C$6,"¡Tiempo INSUFICIENTE entre subtítulos!"))))&amp;IF(D68&gt;Config!$C$7," ¡Duración superior a "&amp;Config!$C$7&amp;" segundos!",IF(D68&gt;=Config!$C$8,"",IF(D68&lt;Config!$C$8," ¡Duración inferior a "&amp;Config!$C$8&amp;" segundos!")))&amp;IF(OR(K68&gt;Config!$C$9+(Config!$C$9*Config!$C$11),K68&gt;L68+(L68*Config!$C$11))," ¡EXCESO DE CARACTERES!","")&amp;IF(H68&lt;=Config!$G$10,"",IF(H68&gt;=Config!$G$10," ¡Línea 1 demasiado larga!"))&amp;IF(J68&lt;=Config!$G$10,"",IF(J68&gt;=Config!$G$10," ¡Línea 2 demasiado larga!"))))</f>
      </c>
      <c r="O68" s="18">
        <f>_xlfn.IFERROR(IF(OR(A68=0,B68=0),"",(IF(ISERROR(INDEX(Planos!$A$3:$A$5000,MATCH(1,INDEX((Planos!$A$3:$A$5000&gt;=A68)*(Planos!$A$3:$A$5000&lt;=B68),),0))),"","Cambio de plano en fotograma "&amp;INDEX(Planos!$A$3:$A$5000,MATCH(1,INDEX((Planos!$A$3:$A$5000&gt;=A68)*(Planos!$A$3:$A$5000&lt;=B68),),0)))))&amp;IF(OR(A68=0,B68=0),"",IF(INDEX(Planos!$A$3:$A$5000,MATCH(1,INDEX((Planos!$A$3:$A$5000&gt;=A68)*(Planos!$A$3:$A$5000&lt;=B68),),0))&lt;A68+Config!$C$8*Config!$C$5," (menos de "&amp;Config!$C$8&amp;" seg. desde la entrada)",""))&amp;IF(OR(A68=0,B68=0),"",IF(INDEX(Planos!$A$3:$A$5000,MATCH(1,INDEX((Planos!$A$3:$A$5000&gt;=A68)*(Planos!$A$3:$A$5000&lt;=B68),),0))&gt;B68-Config!$C$8*Config!$C$5," (menos de "&amp;Config!$C$8&amp;" seg. hasta la salida)","")),"")</f>
      </c>
    </row>
    <row r="69" spans="1:15" ht="12.75">
      <c r="A69" s="17">
        <f ca="1">OFFSET(Editor!$B$1,ROWS(Editor!$B$1:B72)*4+2,)</f>
        <v>0</v>
      </c>
      <c r="B69" s="17">
        <f ca="1">OFFSET(Editor!$B$1,ROWS(Editor!$B$1:B72)*4+3,)</f>
        <v>0</v>
      </c>
      <c r="C69" s="17">
        <f ca="1">OFFSET(Editor!$E$1,ROWS(Editor!$E$1:E72)*4+2,)</f>
        <v>0</v>
      </c>
      <c r="D69" s="98">
        <f ca="1">OFFSET(Editor!$B$1,ROWS(Editor!$B$1:B72)*4+4,)</f>
        <v>0</v>
      </c>
      <c r="E69" s="47">
        <f ca="1">OFFSET(Editor!$H$1,ROWS(Editor!$H$1:H72)*4+2,)</f>
      </c>
      <c r="F69" s="47">
        <f ca="1">OFFSET(Editor!$H$1,ROWS(Editor!$H$1:H72)*4+3,)</f>
      </c>
      <c r="G69" s="47">
        <f ca="1">OFFSET(Editor!$G$1,ROWS(Editor!$G$1:G72)*4+2,)</f>
        <v>0</v>
      </c>
      <c r="H69" s="47">
        <f ca="1">OFFSET(Editor!$I$1,ROWS(Editor!$I$1:I72)*4+2,)</f>
        <v>0</v>
      </c>
      <c r="I69" s="47">
        <f ca="1">OFFSET(Editor!$G$1,ROWS(Editor!$G$1:G72)*4+3,)</f>
        <v>0</v>
      </c>
      <c r="J69" s="47">
        <f ca="1">OFFSET(Editor!$I$1,ROWS(Editor!$I$1:I72)*4+3,)</f>
        <v>0</v>
      </c>
      <c r="K69">
        <f ca="1">OFFSET(Editor!$J$1,ROWS(Editor!$J$1:J72)*4+3,)</f>
        <v>0</v>
      </c>
      <c r="L69">
        <f>(D69*Config!$G$7)/Config!$C$7</f>
        <v>0</v>
      </c>
      <c r="M69" s="169">
        <f ca="1">OFFSET(Editor!$N$1,ROWS(Editor!$N$1:N72)*4+3,)</f>
      </c>
      <c r="N69">
        <f>IF(OR(A69=0,B69=0),"",IF(L69&lt;=0,"Ilógico: el tiempo de salida del subtítulo es menor o igual que el de entrada.",IF(AND(A70-B69&lt;=0,A70&lt;&gt;0),"¡Subtítulo solapado con el siguiente!",IF(A70-B69&gt;=Config!$C$6,"",IF(A70=0,"",IF(A70-B69&lt;Config!$C$6,"¡Tiempo INSUFICIENTE entre subtítulos!"))))&amp;IF(D69&gt;Config!$C$7," ¡Duración superior a "&amp;Config!$C$7&amp;" segundos!",IF(D69&gt;=Config!$C$8,"",IF(D69&lt;Config!$C$8," ¡Duración inferior a "&amp;Config!$C$8&amp;" segundos!")))&amp;IF(OR(K69&gt;Config!$C$9+(Config!$C$9*Config!$C$11),K69&gt;L69+(L69*Config!$C$11))," ¡EXCESO DE CARACTERES!","")&amp;IF(H69&lt;=Config!$G$10,"",IF(H69&gt;=Config!$G$10," ¡Línea 1 demasiado larga!"))&amp;IF(J69&lt;=Config!$G$10,"",IF(J69&gt;=Config!$G$10," ¡Línea 2 demasiado larga!"))))</f>
      </c>
      <c r="O69" s="18">
        <f>_xlfn.IFERROR(IF(OR(A69=0,B69=0),"",(IF(ISERROR(INDEX(Planos!$A$3:$A$5000,MATCH(1,INDEX((Planos!$A$3:$A$5000&gt;=A69)*(Planos!$A$3:$A$5000&lt;=B69),),0))),"","Cambio de plano en fotograma "&amp;INDEX(Planos!$A$3:$A$5000,MATCH(1,INDEX((Planos!$A$3:$A$5000&gt;=A69)*(Planos!$A$3:$A$5000&lt;=B69),),0)))))&amp;IF(OR(A69=0,B69=0),"",IF(INDEX(Planos!$A$3:$A$5000,MATCH(1,INDEX((Planos!$A$3:$A$5000&gt;=A69)*(Planos!$A$3:$A$5000&lt;=B69),),0))&lt;A69+Config!$C$8*Config!$C$5," (menos de "&amp;Config!$C$8&amp;" seg. desde la entrada)",""))&amp;IF(OR(A69=0,B69=0),"",IF(INDEX(Planos!$A$3:$A$5000,MATCH(1,INDEX((Planos!$A$3:$A$5000&gt;=A69)*(Planos!$A$3:$A$5000&lt;=B69),),0))&gt;B69-Config!$C$8*Config!$C$5," (menos de "&amp;Config!$C$8&amp;" seg. hasta la salida)","")),"")</f>
      </c>
    </row>
    <row r="70" spans="1:15" ht="12.75">
      <c r="A70" s="17">
        <f ca="1">OFFSET(Editor!$B$1,ROWS(Editor!$B$1:B73)*4+2,)</f>
        <v>0</v>
      </c>
      <c r="B70" s="17">
        <f ca="1">OFFSET(Editor!$B$1,ROWS(Editor!$B$1:B73)*4+3,)</f>
        <v>0</v>
      </c>
      <c r="C70" s="17">
        <f ca="1">OFFSET(Editor!$E$1,ROWS(Editor!$E$1:E73)*4+2,)</f>
        <v>0</v>
      </c>
      <c r="D70" s="98">
        <f ca="1">OFFSET(Editor!$B$1,ROWS(Editor!$B$1:B73)*4+4,)</f>
        <v>0</v>
      </c>
      <c r="E70" s="47">
        <f ca="1">OFFSET(Editor!$H$1,ROWS(Editor!$H$1:H73)*4+2,)</f>
      </c>
      <c r="F70" s="47">
        <f ca="1">OFFSET(Editor!$H$1,ROWS(Editor!$H$1:H73)*4+3,)</f>
      </c>
      <c r="G70" s="47">
        <f ca="1">OFFSET(Editor!$G$1,ROWS(Editor!$G$1:G73)*4+2,)</f>
        <v>0</v>
      </c>
      <c r="H70" s="47">
        <f ca="1">OFFSET(Editor!$I$1,ROWS(Editor!$I$1:I73)*4+2,)</f>
        <v>0</v>
      </c>
      <c r="I70" s="47">
        <f ca="1">OFFSET(Editor!$G$1,ROWS(Editor!$G$1:G73)*4+3,)</f>
        <v>0</v>
      </c>
      <c r="J70" s="47">
        <f ca="1">OFFSET(Editor!$I$1,ROWS(Editor!$I$1:I73)*4+3,)</f>
        <v>0</v>
      </c>
      <c r="K70">
        <f ca="1">OFFSET(Editor!$J$1,ROWS(Editor!$J$1:J73)*4+3,)</f>
        <v>0</v>
      </c>
      <c r="L70">
        <f>(D70*Config!$G$7)/Config!$C$7</f>
        <v>0</v>
      </c>
      <c r="M70" s="169">
        <f ca="1">OFFSET(Editor!$N$1,ROWS(Editor!$N$1:N73)*4+3,)</f>
      </c>
      <c r="N70">
        <f>IF(OR(A70=0,B70=0),"",IF(L70&lt;=0,"Ilógico: el tiempo de salida del subtítulo es menor o igual que el de entrada.",IF(AND(A71-B70&lt;=0,A71&lt;&gt;0),"¡Subtítulo solapado con el siguiente!",IF(A71-B70&gt;=Config!$C$6,"",IF(A71=0,"",IF(A71-B70&lt;Config!$C$6,"¡Tiempo INSUFICIENTE entre subtítulos!"))))&amp;IF(D70&gt;Config!$C$7," ¡Duración superior a "&amp;Config!$C$7&amp;" segundos!",IF(D70&gt;=Config!$C$8,"",IF(D70&lt;Config!$C$8," ¡Duración inferior a "&amp;Config!$C$8&amp;" segundos!")))&amp;IF(OR(K70&gt;Config!$C$9+(Config!$C$9*Config!$C$11),K70&gt;L70+(L70*Config!$C$11))," ¡EXCESO DE CARACTERES!","")&amp;IF(H70&lt;=Config!$G$10,"",IF(H70&gt;=Config!$G$10," ¡Línea 1 demasiado larga!"))&amp;IF(J70&lt;=Config!$G$10,"",IF(J70&gt;=Config!$G$10," ¡Línea 2 demasiado larga!"))))</f>
      </c>
      <c r="O70" s="18">
        <f>_xlfn.IFERROR(IF(OR(A70=0,B70=0),"",(IF(ISERROR(INDEX(Planos!$A$3:$A$5000,MATCH(1,INDEX((Planos!$A$3:$A$5000&gt;=A70)*(Planos!$A$3:$A$5000&lt;=B70),),0))),"","Cambio de plano en fotograma "&amp;INDEX(Planos!$A$3:$A$5000,MATCH(1,INDEX((Planos!$A$3:$A$5000&gt;=A70)*(Planos!$A$3:$A$5000&lt;=B70),),0)))))&amp;IF(OR(A70=0,B70=0),"",IF(INDEX(Planos!$A$3:$A$5000,MATCH(1,INDEX((Planos!$A$3:$A$5000&gt;=A70)*(Planos!$A$3:$A$5000&lt;=B70),),0))&lt;A70+Config!$C$8*Config!$C$5," (menos de "&amp;Config!$C$8&amp;" seg. desde la entrada)",""))&amp;IF(OR(A70=0,B70=0),"",IF(INDEX(Planos!$A$3:$A$5000,MATCH(1,INDEX((Planos!$A$3:$A$5000&gt;=A70)*(Planos!$A$3:$A$5000&lt;=B70),),0))&gt;B70-Config!$C$8*Config!$C$5," (menos de "&amp;Config!$C$8&amp;" seg. hasta la salida)","")),"")</f>
      </c>
    </row>
    <row r="71" spans="1:15" ht="12.75">
      <c r="A71" s="17">
        <f ca="1">OFFSET(Editor!$B$1,ROWS(Editor!$B$1:B74)*4+2,)</f>
        <v>0</v>
      </c>
      <c r="B71" s="17">
        <f ca="1">OFFSET(Editor!$B$1,ROWS(Editor!$B$1:B74)*4+3,)</f>
        <v>0</v>
      </c>
      <c r="C71" s="17">
        <f ca="1">OFFSET(Editor!$E$1,ROWS(Editor!$E$1:E74)*4+2,)</f>
        <v>0</v>
      </c>
      <c r="D71" s="98">
        <f ca="1">OFFSET(Editor!$B$1,ROWS(Editor!$B$1:B74)*4+4,)</f>
        <v>0</v>
      </c>
      <c r="E71" s="47">
        <f ca="1">OFFSET(Editor!$H$1,ROWS(Editor!$H$1:H74)*4+2,)</f>
      </c>
      <c r="F71" s="47">
        <f ca="1">OFFSET(Editor!$H$1,ROWS(Editor!$H$1:H74)*4+3,)</f>
      </c>
      <c r="G71" s="47">
        <f ca="1">OFFSET(Editor!$G$1,ROWS(Editor!$G$1:G74)*4+2,)</f>
        <v>0</v>
      </c>
      <c r="H71" s="47">
        <f ca="1">OFFSET(Editor!$I$1,ROWS(Editor!$I$1:I74)*4+2,)</f>
        <v>0</v>
      </c>
      <c r="I71" s="47">
        <f ca="1">OFFSET(Editor!$G$1,ROWS(Editor!$G$1:G74)*4+3,)</f>
        <v>0</v>
      </c>
      <c r="J71" s="47">
        <f ca="1">OFFSET(Editor!$I$1,ROWS(Editor!$I$1:I74)*4+3,)</f>
        <v>0</v>
      </c>
      <c r="K71">
        <f ca="1">OFFSET(Editor!$J$1,ROWS(Editor!$J$1:J74)*4+3,)</f>
        <v>0</v>
      </c>
      <c r="L71">
        <f>(D71*Config!$G$7)/Config!$C$7</f>
        <v>0</v>
      </c>
      <c r="M71" s="169">
        <f ca="1">OFFSET(Editor!$N$1,ROWS(Editor!$N$1:N74)*4+3,)</f>
      </c>
      <c r="N71">
        <f>IF(OR(A71=0,B71=0),"",IF(L71&lt;=0,"Ilógico: el tiempo de salida del subtítulo es menor o igual que el de entrada.",IF(AND(A72-B71&lt;=0,A72&lt;&gt;0),"¡Subtítulo solapado con el siguiente!",IF(A72-B71&gt;=Config!$C$6,"",IF(A72=0,"",IF(A72-B71&lt;Config!$C$6,"¡Tiempo INSUFICIENTE entre subtítulos!"))))&amp;IF(D71&gt;Config!$C$7," ¡Duración superior a "&amp;Config!$C$7&amp;" segundos!",IF(D71&gt;=Config!$C$8,"",IF(D71&lt;Config!$C$8," ¡Duración inferior a "&amp;Config!$C$8&amp;" segundos!")))&amp;IF(OR(K71&gt;Config!$C$9+(Config!$C$9*Config!$C$11),K71&gt;L71+(L71*Config!$C$11))," ¡EXCESO DE CARACTERES!","")&amp;IF(H71&lt;=Config!$G$10,"",IF(H71&gt;=Config!$G$10," ¡Línea 1 demasiado larga!"))&amp;IF(J71&lt;=Config!$G$10,"",IF(J71&gt;=Config!$G$10," ¡Línea 2 demasiado larga!"))))</f>
      </c>
      <c r="O71" s="18">
        <f>_xlfn.IFERROR(IF(OR(A71=0,B71=0),"",(IF(ISERROR(INDEX(Planos!$A$3:$A$5000,MATCH(1,INDEX((Planos!$A$3:$A$5000&gt;=A71)*(Planos!$A$3:$A$5000&lt;=B71),),0))),"","Cambio de plano en fotograma "&amp;INDEX(Planos!$A$3:$A$5000,MATCH(1,INDEX((Planos!$A$3:$A$5000&gt;=A71)*(Planos!$A$3:$A$5000&lt;=B71),),0)))))&amp;IF(OR(A71=0,B71=0),"",IF(INDEX(Planos!$A$3:$A$5000,MATCH(1,INDEX((Planos!$A$3:$A$5000&gt;=A71)*(Planos!$A$3:$A$5000&lt;=B71),),0))&lt;A71+Config!$C$8*Config!$C$5," (menos de "&amp;Config!$C$8&amp;" seg. desde la entrada)",""))&amp;IF(OR(A71=0,B71=0),"",IF(INDEX(Planos!$A$3:$A$5000,MATCH(1,INDEX((Planos!$A$3:$A$5000&gt;=A71)*(Planos!$A$3:$A$5000&lt;=B71),),0))&gt;B71-Config!$C$8*Config!$C$5," (menos de "&amp;Config!$C$8&amp;" seg. hasta la salida)","")),"")</f>
      </c>
    </row>
    <row r="72" spans="1:15" ht="12.75">
      <c r="A72" s="17">
        <f ca="1">OFFSET(Editor!$B$1,ROWS(Editor!$B$1:B75)*4+2,)</f>
        <v>0</v>
      </c>
      <c r="B72" s="17">
        <f ca="1">OFFSET(Editor!$B$1,ROWS(Editor!$B$1:B75)*4+3,)</f>
        <v>0</v>
      </c>
      <c r="C72" s="17">
        <f ca="1">OFFSET(Editor!$E$1,ROWS(Editor!$E$1:E75)*4+2,)</f>
        <v>0</v>
      </c>
      <c r="D72" s="98">
        <f ca="1">OFFSET(Editor!$B$1,ROWS(Editor!$B$1:B75)*4+4,)</f>
        <v>0</v>
      </c>
      <c r="E72" s="47">
        <f ca="1">OFFSET(Editor!$H$1,ROWS(Editor!$H$1:H75)*4+2,)</f>
      </c>
      <c r="F72" s="47">
        <f ca="1">OFFSET(Editor!$H$1,ROWS(Editor!$H$1:H75)*4+3,)</f>
      </c>
      <c r="G72" s="47">
        <f ca="1">OFFSET(Editor!$G$1,ROWS(Editor!$G$1:G75)*4+2,)</f>
        <v>0</v>
      </c>
      <c r="H72" s="47">
        <f ca="1">OFFSET(Editor!$I$1,ROWS(Editor!$I$1:I75)*4+2,)</f>
        <v>0</v>
      </c>
      <c r="I72" s="47">
        <f ca="1">OFFSET(Editor!$G$1,ROWS(Editor!$G$1:G75)*4+3,)</f>
        <v>0</v>
      </c>
      <c r="J72" s="47">
        <f ca="1">OFFSET(Editor!$I$1,ROWS(Editor!$I$1:I75)*4+3,)</f>
        <v>0</v>
      </c>
      <c r="K72">
        <f ca="1">OFFSET(Editor!$J$1,ROWS(Editor!$J$1:J75)*4+3,)</f>
        <v>0</v>
      </c>
      <c r="L72">
        <f>(D72*Config!$G$7)/Config!$C$7</f>
        <v>0</v>
      </c>
      <c r="M72" s="169">
        <f ca="1">OFFSET(Editor!$N$1,ROWS(Editor!$N$1:N75)*4+3,)</f>
      </c>
      <c r="N72">
        <f>IF(OR(A72=0,B72=0),"",IF(L72&lt;=0,"Ilógico: el tiempo de salida del subtítulo es menor o igual que el de entrada.",IF(AND(A73-B72&lt;=0,A73&lt;&gt;0),"¡Subtítulo solapado con el siguiente!",IF(A73-B72&gt;=Config!$C$6,"",IF(A73=0,"",IF(A73-B72&lt;Config!$C$6,"¡Tiempo INSUFICIENTE entre subtítulos!"))))&amp;IF(D72&gt;Config!$C$7," ¡Duración superior a "&amp;Config!$C$7&amp;" segundos!",IF(D72&gt;=Config!$C$8,"",IF(D72&lt;Config!$C$8," ¡Duración inferior a "&amp;Config!$C$8&amp;" segundos!")))&amp;IF(OR(K72&gt;Config!$C$9+(Config!$C$9*Config!$C$11),K72&gt;L72+(L72*Config!$C$11))," ¡EXCESO DE CARACTERES!","")&amp;IF(H72&lt;=Config!$G$10,"",IF(H72&gt;=Config!$G$10," ¡Línea 1 demasiado larga!"))&amp;IF(J72&lt;=Config!$G$10,"",IF(J72&gt;=Config!$G$10," ¡Línea 2 demasiado larga!"))))</f>
      </c>
      <c r="O72" s="18">
        <f>_xlfn.IFERROR(IF(OR(A72=0,B72=0),"",(IF(ISERROR(INDEX(Planos!$A$3:$A$5000,MATCH(1,INDEX((Planos!$A$3:$A$5000&gt;=A72)*(Planos!$A$3:$A$5000&lt;=B72),),0))),"","Cambio de plano en fotograma "&amp;INDEX(Planos!$A$3:$A$5000,MATCH(1,INDEX((Planos!$A$3:$A$5000&gt;=A72)*(Planos!$A$3:$A$5000&lt;=B72),),0)))))&amp;IF(OR(A72=0,B72=0),"",IF(INDEX(Planos!$A$3:$A$5000,MATCH(1,INDEX((Planos!$A$3:$A$5000&gt;=A72)*(Planos!$A$3:$A$5000&lt;=B72),),0))&lt;A72+Config!$C$8*Config!$C$5," (menos de "&amp;Config!$C$8&amp;" seg. desde la entrada)",""))&amp;IF(OR(A72=0,B72=0),"",IF(INDEX(Planos!$A$3:$A$5000,MATCH(1,INDEX((Planos!$A$3:$A$5000&gt;=A72)*(Planos!$A$3:$A$5000&lt;=B72),),0))&gt;B72-Config!$C$8*Config!$C$5," (menos de "&amp;Config!$C$8&amp;" seg. hasta la salida)","")),"")</f>
      </c>
    </row>
    <row r="73" spans="1:15" ht="12.75">
      <c r="A73" s="17">
        <f ca="1">OFFSET(Editor!$B$1,ROWS(Editor!$B$1:B76)*4+2,)</f>
        <v>0</v>
      </c>
      <c r="B73" s="17">
        <f ca="1">OFFSET(Editor!$B$1,ROWS(Editor!$B$1:B76)*4+3,)</f>
        <v>0</v>
      </c>
      <c r="C73" s="17">
        <f ca="1">OFFSET(Editor!$E$1,ROWS(Editor!$E$1:E76)*4+2,)</f>
        <v>0</v>
      </c>
      <c r="D73" s="98">
        <f ca="1">OFFSET(Editor!$B$1,ROWS(Editor!$B$1:B76)*4+4,)</f>
        <v>0</v>
      </c>
      <c r="E73" s="47">
        <f ca="1">OFFSET(Editor!$H$1,ROWS(Editor!$H$1:H76)*4+2,)</f>
      </c>
      <c r="F73" s="47">
        <f ca="1">OFFSET(Editor!$H$1,ROWS(Editor!$H$1:H76)*4+3,)</f>
      </c>
      <c r="G73" s="47">
        <f ca="1">OFFSET(Editor!$G$1,ROWS(Editor!$G$1:G76)*4+2,)</f>
        <v>0</v>
      </c>
      <c r="H73" s="47">
        <f ca="1">OFFSET(Editor!$I$1,ROWS(Editor!$I$1:I76)*4+2,)</f>
        <v>0</v>
      </c>
      <c r="I73" s="47">
        <f ca="1">OFFSET(Editor!$G$1,ROWS(Editor!$G$1:G76)*4+3,)</f>
        <v>0</v>
      </c>
      <c r="J73" s="47">
        <f ca="1">OFFSET(Editor!$I$1,ROWS(Editor!$I$1:I76)*4+3,)</f>
        <v>0</v>
      </c>
      <c r="K73">
        <f ca="1">OFFSET(Editor!$J$1,ROWS(Editor!$J$1:J76)*4+3,)</f>
        <v>0</v>
      </c>
      <c r="L73">
        <f>(D73*Config!$G$7)/Config!$C$7</f>
        <v>0</v>
      </c>
      <c r="M73" s="169">
        <f ca="1">OFFSET(Editor!$N$1,ROWS(Editor!$N$1:N76)*4+3,)</f>
      </c>
      <c r="N73">
        <f>IF(OR(A73=0,B73=0),"",IF(L73&lt;=0,"Ilógico: el tiempo de salida del subtítulo es menor o igual que el de entrada.",IF(AND(A74-B73&lt;=0,A74&lt;&gt;0),"¡Subtítulo solapado con el siguiente!",IF(A74-B73&gt;=Config!$C$6,"",IF(A74=0,"",IF(A74-B73&lt;Config!$C$6,"¡Tiempo INSUFICIENTE entre subtítulos!"))))&amp;IF(D73&gt;Config!$C$7," ¡Duración superior a "&amp;Config!$C$7&amp;" segundos!",IF(D73&gt;=Config!$C$8,"",IF(D73&lt;Config!$C$8," ¡Duración inferior a "&amp;Config!$C$8&amp;" segundos!")))&amp;IF(OR(K73&gt;Config!$C$9+(Config!$C$9*Config!$C$11),K73&gt;L73+(L73*Config!$C$11))," ¡EXCESO DE CARACTERES!","")&amp;IF(H73&lt;=Config!$G$10,"",IF(H73&gt;=Config!$G$10," ¡Línea 1 demasiado larga!"))&amp;IF(J73&lt;=Config!$G$10,"",IF(J73&gt;=Config!$G$10," ¡Línea 2 demasiado larga!"))))</f>
      </c>
      <c r="O73" s="18">
        <f>_xlfn.IFERROR(IF(OR(A73=0,B73=0),"",(IF(ISERROR(INDEX(Planos!$A$3:$A$5000,MATCH(1,INDEX((Planos!$A$3:$A$5000&gt;=A73)*(Planos!$A$3:$A$5000&lt;=B73),),0))),"","Cambio de plano en fotograma "&amp;INDEX(Planos!$A$3:$A$5000,MATCH(1,INDEX((Planos!$A$3:$A$5000&gt;=A73)*(Planos!$A$3:$A$5000&lt;=B73),),0)))))&amp;IF(OR(A73=0,B73=0),"",IF(INDEX(Planos!$A$3:$A$5000,MATCH(1,INDEX((Planos!$A$3:$A$5000&gt;=A73)*(Planos!$A$3:$A$5000&lt;=B73),),0))&lt;A73+Config!$C$8*Config!$C$5," (menos de "&amp;Config!$C$8&amp;" seg. desde la entrada)",""))&amp;IF(OR(A73=0,B73=0),"",IF(INDEX(Planos!$A$3:$A$5000,MATCH(1,INDEX((Planos!$A$3:$A$5000&gt;=A73)*(Planos!$A$3:$A$5000&lt;=B73),),0))&gt;B73-Config!$C$8*Config!$C$5," (menos de "&amp;Config!$C$8&amp;" seg. hasta la salida)","")),"")</f>
      </c>
    </row>
    <row r="74" spans="1:15" ht="12.75">
      <c r="A74" s="17">
        <f ca="1">OFFSET(Editor!$B$1,ROWS(Editor!$B$1:B77)*4+2,)</f>
        <v>0</v>
      </c>
      <c r="B74" s="17">
        <f ca="1">OFFSET(Editor!$B$1,ROWS(Editor!$B$1:B77)*4+3,)</f>
        <v>0</v>
      </c>
      <c r="C74" s="17">
        <f ca="1">OFFSET(Editor!$E$1,ROWS(Editor!$E$1:E77)*4+2,)</f>
        <v>0</v>
      </c>
      <c r="D74" s="98">
        <f ca="1">OFFSET(Editor!$B$1,ROWS(Editor!$B$1:B77)*4+4,)</f>
        <v>0</v>
      </c>
      <c r="E74" s="47">
        <f ca="1">OFFSET(Editor!$H$1,ROWS(Editor!$H$1:H77)*4+2,)</f>
      </c>
      <c r="F74" s="47">
        <f ca="1">OFFSET(Editor!$H$1,ROWS(Editor!$H$1:H77)*4+3,)</f>
      </c>
      <c r="G74" s="47">
        <f ca="1">OFFSET(Editor!$G$1,ROWS(Editor!$G$1:G77)*4+2,)</f>
        <v>0</v>
      </c>
      <c r="H74" s="47">
        <f ca="1">OFFSET(Editor!$I$1,ROWS(Editor!$I$1:I77)*4+2,)</f>
        <v>0</v>
      </c>
      <c r="I74" s="47">
        <f ca="1">OFFSET(Editor!$G$1,ROWS(Editor!$G$1:G77)*4+3,)</f>
        <v>0</v>
      </c>
      <c r="J74" s="47">
        <f ca="1">OFFSET(Editor!$I$1,ROWS(Editor!$I$1:I77)*4+3,)</f>
        <v>0</v>
      </c>
      <c r="K74">
        <f ca="1">OFFSET(Editor!$J$1,ROWS(Editor!$J$1:J77)*4+3,)</f>
        <v>0</v>
      </c>
      <c r="L74">
        <f>(D74*Config!$G$7)/Config!$C$7</f>
        <v>0</v>
      </c>
      <c r="M74" s="169">
        <f ca="1">OFFSET(Editor!$N$1,ROWS(Editor!$N$1:N77)*4+3,)</f>
      </c>
      <c r="N74">
        <f>IF(OR(A74=0,B74=0),"",IF(L74&lt;=0,"Ilógico: el tiempo de salida del subtítulo es menor o igual que el de entrada.",IF(AND(A75-B74&lt;=0,A75&lt;&gt;0),"¡Subtítulo solapado con el siguiente!",IF(A75-B74&gt;=Config!$C$6,"",IF(A75=0,"",IF(A75-B74&lt;Config!$C$6,"¡Tiempo INSUFICIENTE entre subtítulos!"))))&amp;IF(D74&gt;Config!$C$7," ¡Duración superior a "&amp;Config!$C$7&amp;" segundos!",IF(D74&gt;=Config!$C$8,"",IF(D74&lt;Config!$C$8," ¡Duración inferior a "&amp;Config!$C$8&amp;" segundos!")))&amp;IF(OR(K74&gt;Config!$C$9+(Config!$C$9*Config!$C$11),K74&gt;L74+(L74*Config!$C$11))," ¡EXCESO DE CARACTERES!","")&amp;IF(H74&lt;=Config!$G$10,"",IF(H74&gt;=Config!$G$10," ¡Línea 1 demasiado larga!"))&amp;IF(J74&lt;=Config!$G$10,"",IF(J74&gt;=Config!$G$10," ¡Línea 2 demasiado larga!"))))</f>
      </c>
      <c r="O74" s="18">
        <f>_xlfn.IFERROR(IF(OR(A74=0,B74=0),"",(IF(ISERROR(INDEX(Planos!$A$3:$A$5000,MATCH(1,INDEX((Planos!$A$3:$A$5000&gt;=A74)*(Planos!$A$3:$A$5000&lt;=B74),),0))),"","Cambio de plano en fotograma "&amp;INDEX(Planos!$A$3:$A$5000,MATCH(1,INDEX((Planos!$A$3:$A$5000&gt;=A74)*(Planos!$A$3:$A$5000&lt;=B74),),0)))))&amp;IF(OR(A74=0,B74=0),"",IF(INDEX(Planos!$A$3:$A$5000,MATCH(1,INDEX((Planos!$A$3:$A$5000&gt;=A74)*(Planos!$A$3:$A$5000&lt;=B74),),0))&lt;A74+Config!$C$8*Config!$C$5," (menos de "&amp;Config!$C$8&amp;" seg. desde la entrada)",""))&amp;IF(OR(A74=0,B74=0),"",IF(INDEX(Planos!$A$3:$A$5000,MATCH(1,INDEX((Planos!$A$3:$A$5000&gt;=A74)*(Planos!$A$3:$A$5000&lt;=B74),),0))&gt;B74-Config!$C$8*Config!$C$5," (menos de "&amp;Config!$C$8&amp;" seg. hasta la salida)","")),"")</f>
      </c>
    </row>
    <row r="75" spans="1:15" ht="12.75">
      <c r="A75" s="17">
        <f ca="1">OFFSET(Editor!$B$1,ROWS(Editor!$B$1:B78)*4+2,)</f>
        <v>0</v>
      </c>
      <c r="B75" s="17">
        <f ca="1">OFFSET(Editor!$B$1,ROWS(Editor!$B$1:B78)*4+3,)</f>
        <v>0</v>
      </c>
      <c r="C75" s="17">
        <f ca="1">OFFSET(Editor!$E$1,ROWS(Editor!$E$1:E78)*4+2,)</f>
        <v>0</v>
      </c>
      <c r="D75" s="98">
        <f ca="1">OFFSET(Editor!$B$1,ROWS(Editor!$B$1:B78)*4+4,)</f>
        <v>0</v>
      </c>
      <c r="E75" s="47">
        <f ca="1">OFFSET(Editor!$H$1,ROWS(Editor!$H$1:H78)*4+2,)</f>
      </c>
      <c r="F75" s="47">
        <f ca="1">OFFSET(Editor!$H$1,ROWS(Editor!$H$1:H78)*4+3,)</f>
      </c>
      <c r="G75" s="47">
        <f ca="1">OFFSET(Editor!$G$1,ROWS(Editor!$G$1:G78)*4+2,)</f>
        <v>0</v>
      </c>
      <c r="H75" s="47">
        <f ca="1">OFFSET(Editor!$I$1,ROWS(Editor!$I$1:I78)*4+2,)</f>
        <v>0</v>
      </c>
      <c r="I75" s="47">
        <f ca="1">OFFSET(Editor!$G$1,ROWS(Editor!$G$1:G78)*4+3,)</f>
        <v>0</v>
      </c>
      <c r="J75" s="47">
        <f ca="1">OFFSET(Editor!$I$1,ROWS(Editor!$I$1:I78)*4+3,)</f>
        <v>0</v>
      </c>
      <c r="K75">
        <f ca="1">OFFSET(Editor!$J$1,ROWS(Editor!$J$1:J78)*4+3,)</f>
        <v>0</v>
      </c>
      <c r="L75">
        <f>(D75*Config!$G$7)/Config!$C$7</f>
        <v>0</v>
      </c>
      <c r="M75" s="169">
        <f ca="1">OFFSET(Editor!$N$1,ROWS(Editor!$N$1:N78)*4+3,)</f>
      </c>
      <c r="N75">
        <f>IF(OR(A75=0,B75=0),"",IF(L75&lt;=0,"Ilógico: el tiempo de salida del subtítulo es menor o igual que el de entrada.",IF(AND(A76-B75&lt;=0,A76&lt;&gt;0),"¡Subtítulo solapado con el siguiente!",IF(A76-B75&gt;=Config!$C$6,"",IF(A76=0,"",IF(A76-B75&lt;Config!$C$6,"¡Tiempo INSUFICIENTE entre subtítulos!"))))&amp;IF(D75&gt;Config!$C$7," ¡Duración superior a "&amp;Config!$C$7&amp;" segundos!",IF(D75&gt;=Config!$C$8,"",IF(D75&lt;Config!$C$8," ¡Duración inferior a "&amp;Config!$C$8&amp;" segundos!")))&amp;IF(OR(K75&gt;Config!$C$9+(Config!$C$9*Config!$C$11),K75&gt;L75+(L75*Config!$C$11))," ¡EXCESO DE CARACTERES!","")&amp;IF(H75&lt;=Config!$G$10,"",IF(H75&gt;=Config!$G$10," ¡Línea 1 demasiado larga!"))&amp;IF(J75&lt;=Config!$G$10,"",IF(J75&gt;=Config!$G$10," ¡Línea 2 demasiado larga!"))))</f>
      </c>
      <c r="O75" s="18">
        <f>_xlfn.IFERROR(IF(OR(A75=0,B75=0),"",(IF(ISERROR(INDEX(Planos!$A$3:$A$5000,MATCH(1,INDEX((Planos!$A$3:$A$5000&gt;=A75)*(Planos!$A$3:$A$5000&lt;=B75),),0))),"","Cambio de plano en fotograma "&amp;INDEX(Planos!$A$3:$A$5000,MATCH(1,INDEX((Planos!$A$3:$A$5000&gt;=A75)*(Planos!$A$3:$A$5000&lt;=B75),),0)))))&amp;IF(OR(A75=0,B75=0),"",IF(INDEX(Planos!$A$3:$A$5000,MATCH(1,INDEX((Planos!$A$3:$A$5000&gt;=A75)*(Planos!$A$3:$A$5000&lt;=B75),),0))&lt;A75+Config!$C$8*Config!$C$5," (menos de "&amp;Config!$C$8&amp;" seg. desde la entrada)",""))&amp;IF(OR(A75=0,B75=0),"",IF(INDEX(Planos!$A$3:$A$5000,MATCH(1,INDEX((Planos!$A$3:$A$5000&gt;=A75)*(Planos!$A$3:$A$5000&lt;=B75),),0))&gt;B75-Config!$C$8*Config!$C$5," (menos de "&amp;Config!$C$8&amp;" seg. hasta la salida)","")),"")</f>
      </c>
    </row>
    <row r="76" spans="1:15" ht="12.75">
      <c r="A76" s="17">
        <f ca="1">OFFSET(Editor!$B$1,ROWS(Editor!$B$1:B79)*4+2,)</f>
        <v>0</v>
      </c>
      <c r="B76" s="17">
        <f ca="1">OFFSET(Editor!$B$1,ROWS(Editor!$B$1:B79)*4+3,)</f>
        <v>0</v>
      </c>
      <c r="C76" s="17">
        <f ca="1">OFFSET(Editor!$E$1,ROWS(Editor!$E$1:E79)*4+2,)</f>
        <v>0</v>
      </c>
      <c r="D76" s="98">
        <f ca="1">OFFSET(Editor!$B$1,ROWS(Editor!$B$1:B79)*4+4,)</f>
        <v>0</v>
      </c>
      <c r="E76" s="47">
        <f ca="1">OFFSET(Editor!$H$1,ROWS(Editor!$H$1:H79)*4+2,)</f>
      </c>
      <c r="F76" s="47">
        <f ca="1">OFFSET(Editor!$H$1,ROWS(Editor!$H$1:H79)*4+3,)</f>
      </c>
      <c r="G76" s="47">
        <f ca="1">OFFSET(Editor!$G$1,ROWS(Editor!$G$1:G79)*4+2,)</f>
        <v>0</v>
      </c>
      <c r="H76" s="47">
        <f ca="1">OFFSET(Editor!$I$1,ROWS(Editor!$I$1:I79)*4+2,)</f>
        <v>0</v>
      </c>
      <c r="I76" s="47">
        <f ca="1">OFFSET(Editor!$G$1,ROWS(Editor!$G$1:G79)*4+3,)</f>
        <v>0</v>
      </c>
      <c r="J76" s="47">
        <f ca="1">OFFSET(Editor!$I$1,ROWS(Editor!$I$1:I79)*4+3,)</f>
        <v>0</v>
      </c>
      <c r="K76">
        <f ca="1">OFFSET(Editor!$J$1,ROWS(Editor!$J$1:J79)*4+3,)</f>
        <v>0</v>
      </c>
      <c r="L76">
        <f>(D76*Config!$G$7)/Config!$C$7</f>
        <v>0</v>
      </c>
      <c r="M76" s="169">
        <f ca="1">OFFSET(Editor!$N$1,ROWS(Editor!$N$1:N79)*4+3,)</f>
      </c>
      <c r="N76">
        <f>IF(OR(A76=0,B76=0),"",IF(L76&lt;=0,"Ilógico: el tiempo de salida del subtítulo es menor o igual que el de entrada.",IF(AND(A77-B76&lt;=0,A77&lt;&gt;0),"¡Subtítulo solapado con el siguiente!",IF(A77-B76&gt;=Config!$C$6,"",IF(A77=0,"",IF(A77-B76&lt;Config!$C$6,"¡Tiempo INSUFICIENTE entre subtítulos!"))))&amp;IF(D76&gt;Config!$C$7," ¡Duración superior a "&amp;Config!$C$7&amp;" segundos!",IF(D76&gt;=Config!$C$8,"",IF(D76&lt;Config!$C$8," ¡Duración inferior a "&amp;Config!$C$8&amp;" segundos!")))&amp;IF(OR(K76&gt;Config!$C$9+(Config!$C$9*Config!$C$11),K76&gt;L76+(L76*Config!$C$11))," ¡EXCESO DE CARACTERES!","")&amp;IF(H76&lt;=Config!$G$10,"",IF(H76&gt;=Config!$G$10," ¡Línea 1 demasiado larga!"))&amp;IF(J76&lt;=Config!$G$10,"",IF(J76&gt;=Config!$G$10," ¡Línea 2 demasiado larga!"))))</f>
      </c>
      <c r="O76" s="18">
        <f>_xlfn.IFERROR(IF(OR(A76=0,B76=0),"",(IF(ISERROR(INDEX(Planos!$A$3:$A$5000,MATCH(1,INDEX((Planos!$A$3:$A$5000&gt;=A76)*(Planos!$A$3:$A$5000&lt;=B76),),0))),"","Cambio de plano en fotograma "&amp;INDEX(Planos!$A$3:$A$5000,MATCH(1,INDEX((Planos!$A$3:$A$5000&gt;=A76)*(Planos!$A$3:$A$5000&lt;=B76),),0)))))&amp;IF(OR(A76=0,B76=0),"",IF(INDEX(Planos!$A$3:$A$5000,MATCH(1,INDEX((Planos!$A$3:$A$5000&gt;=A76)*(Planos!$A$3:$A$5000&lt;=B76),),0))&lt;A76+Config!$C$8*Config!$C$5," (menos de "&amp;Config!$C$8&amp;" seg. desde la entrada)",""))&amp;IF(OR(A76=0,B76=0),"",IF(INDEX(Planos!$A$3:$A$5000,MATCH(1,INDEX((Planos!$A$3:$A$5000&gt;=A76)*(Planos!$A$3:$A$5000&lt;=B76),),0))&gt;B76-Config!$C$8*Config!$C$5," (menos de "&amp;Config!$C$8&amp;" seg. hasta la salida)","")),"")</f>
      </c>
    </row>
    <row r="77" spans="1:15" ht="12.75">
      <c r="A77" s="17">
        <f ca="1">OFFSET(Editor!$B$1,ROWS(Editor!$B$1:B80)*4+2,)</f>
        <v>0</v>
      </c>
      <c r="B77" s="17">
        <f ca="1">OFFSET(Editor!$B$1,ROWS(Editor!$B$1:B80)*4+3,)</f>
        <v>0</v>
      </c>
      <c r="C77" s="17">
        <f ca="1">OFFSET(Editor!$E$1,ROWS(Editor!$E$1:E80)*4+2,)</f>
        <v>0</v>
      </c>
      <c r="D77" s="98">
        <f ca="1">OFFSET(Editor!$B$1,ROWS(Editor!$B$1:B80)*4+4,)</f>
        <v>0</v>
      </c>
      <c r="E77" s="47">
        <f ca="1">OFFSET(Editor!$H$1,ROWS(Editor!$H$1:H80)*4+2,)</f>
      </c>
      <c r="F77" s="47">
        <f ca="1">OFFSET(Editor!$H$1,ROWS(Editor!$H$1:H80)*4+3,)</f>
      </c>
      <c r="G77" s="47">
        <f ca="1">OFFSET(Editor!$G$1,ROWS(Editor!$G$1:G80)*4+2,)</f>
        <v>0</v>
      </c>
      <c r="H77" s="47">
        <f ca="1">OFFSET(Editor!$I$1,ROWS(Editor!$I$1:I80)*4+2,)</f>
        <v>0</v>
      </c>
      <c r="I77" s="47">
        <f ca="1">OFFSET(Editor!$G$1,ROWS(Editor!$G$1:G80)*4+3,)</f>
        <v>0</v>
      </c>
      <c r="J77" s="47">
        <f ca="1">OFFSET(Editor!$I$1,ROWS(Editor!$I$1:I80)*4+3,)</f>
        <v>0</v>
      </c>
      <c r="K77">
        <f ca="1">OFFSET(Editor!$J$1,ROWS(Editor!$J$1:J80)*4+3,)</f>
        <v>0</v>
      </c>
      <c r="L77">
        <f>(D77*Config!$G$7)/Config!$C$7</f>
        <v>0</v>
      </c>
      <c r="M77" s="169">
        <f ca="1">OFFSET(Editor!$N$1,ROWS(Editor!$N$1:N80)*4+3,)</f>
      </c>
      <c r="N77">
        <f>IF(OR(A77=0,B77=0),"",IF(L77&lt;=0,"Ilógico: el tiempo de salida del subtítulo es menor o igual que el de entrada.",IF(AND(A78-B77&lt;=0,A78&lt;&gt;0),"¡Subtítulo solapado con el siguiente!",IF(A78-B77&gt;=Config!$C$6,"",IF(A78=0,"",IF(A78-B77&lt;Config!$C$6,"¡Tiempo INSUFICIENTE entre subtítulos!"))))&amp;IF(D77&gt;Config!$C$7," ¡Duración superior a "&amp;Config!$C$7&amp;" segundos!",IF(D77&gt;=Config!$C$8,"",IF(D77&lt;Config!$C$8," ¡Duración inferior a "&amp;Config!$C$8&amp;" segundos!")))&amp;IF(OR(K77&gt;Config!$C$9+(Config!$C$9*Config!$C$11),K77&gt;L77+(L77*Config!$C$11))," ¡EXCESO DE CARACTERES!","")&amp;IF(H77&lt;=Config!$G$10,"",IF(H77&gt;=Config!$G$10," ¡Línea 1 demasiado larga!"))&amp;IF(J77&lt;=Config!$G$10,"",IF(J77&gt;=Config!$G$10," ¡Línea 2 demasiado larga!"))))</f>
      </c>
      <c r="O77" s="18">
        <f>_xlfn.IFERROR(IF(OR(A77=0,B77=0),"",(IF(ISERROR(INDEX(Planos!$A$3:$A$5000,MATCH(1,INDEX((Planos!$A$3:$A$5000&gt;=A77)*(Planos!$A$3:$A$5000&lt;=B77),),0))),"","Cambio de plano en fotograma "&amp;INDEX(Planos!$A$3:$A$5000,MATCH(1,INDEX((Planos!$A$3:$A$5000&gt;=A77)*(Planos!$A$3:$A$5000&lt;=B77),),0)))))&amp;IF(OR(A77=0,B77=0),"",IF(INDEX(Planos!$A$3:$A$5000,MATCH(1,INDEX((Planos!$A$3:$A$5000&gt;=A77)*(Planos!$A$3:$A$5000&lt;=B77),),0))&lt;A77+Config!$C$8*Config!$C$5," (menos de "&amp;Config!$C$8&amp;" seg. desde la entrada)",""))&amp;IF(OR(A77=0,B77=0),"",IF(INDEX(Planos!$A$3:$A$5000,MATCH(1,INDEX((Planos!$A$3:$A$5000&gt;=A77)*(Planos!$A$3:$A$5000&lt;=B77),),0))&gt;B77-Config!$C$8*Config!$C$5," (menos de "&amp;Config!$C$8&amp;" seg. hasta la salida)","")),"")</f>
      </c>
    </row>
    <row r="78" spans="1:15" ht="12.75">
      <c r="A78" s="17">
        <f ca="1">OFFSET(Editor!$B$1,ROWS(Editor!$B$1:B81)*4+2,)</f>
        <v>0</v>
      </c>
      <c r="B78" s="17">
        <f ca="1">OFFSET(Editor!$B$1,ROWS(Editor!$B$1:B81)*4+3,)</f>
        <v>0</v>
      </c>
      <c r="C78" s="17">
        <f ca="1">OFFSET(Editor!$E$1,ROWS(Editor!$E$1:E81)*4+2,)</f>
        <v>0</v>
      </c>
      <c r="D78" s="98">
        <f ca="1">OFFSET(Editor!$B$1,ROWS(Editor!$B$1:B81)*4+4,)</f>
        <v>0</v>
      </c>
      <c r="E78" s="47">
        <f ca="1">OFFSET(Editor!$H$1,ROWS(Editor!$H$1:H81)*4+2,)</f>
      </c>
      <c r="F78" s="47">
        <f ca="1">OFFSET(Editor!$H$1,ROWS(Editor!$H$1:H81)*4+3,)</f>
      </c>
      <c r="G78" s="47">
        <f ca="1">OFFSET(Editor!$G$1,ROWS(Editor!$G$1:G81)*4+2,)</f>
        <v>0</v>
      </c>
      <c r="H78" s="47">
        <f ca="1">OFFSET(Editor!$I$1,ROWS(Editor!$I$1:I81)*4+2,)</f>
        <v>0</v>
      </c>
      <c r="I78" s="47">
        <f ca="1">OFFSET(Editor!$G$1,ROWS(Editor!$G$1:G81)*4+3,)</f>
        <v>0</v>
      </c>
      <c r="J78" s="47">
        <f ca="1">OFFSET(Editor!$I$1,ROWS(Editor!$I$1:I81)*4+3,)</f>
        <v>0</v>
      </c>
      <c r="K78">
        <f ca="1">OFFSET(Editor!$J$1,ROWS(Editor!$J$1:J81)*4+3,)</f>
        <v>0</v>
      </c>
      <c r="L78">
        <f>(D78*Config!$G$7)/Config!$C$7</f>
        <v>0</v>
      </c>
      <c r="M78" s="169">
        <f ca="1">OFFSET(Editor!$N$1,ROWS(Editor!$N$1:N81)*4+3,)</f>
      </c>
      <c r="N78">
        <f>IF(OR(A78=0,B78=0),"",IF(L78&lt;=0,"Ilógico: el tiempo de salida del subtítulo es menor o igual que el de entrada.",IF(AND(A79-B78&lt;=0,A79&lt;&gt;0),"¡Subtítulo solapado con el siguiente!",IF(A79-B78&gt;=Config!$C$6,"",IF(A79=0,"",IF(A79-B78&lt;Config!$C$6,"¡Tiempo INSUFICIENTE entre subtítulos!"))))&amp;IF(D78&gt;Config!$C$7," ¡Duración superior a "&amp;Config!$C$7&amp;" segundos!",IF(D78&gt;=Config!$C$8,"",IF(D78&lt;Config!$C$8," ¡Duración inferior a "&amp;Config!$C$8&amp;" segundos!")))&amp;IF(OR(K78&gt;Config!$C$9+(Config!$C$9*Config!$C$11),K78&gt;L78+(L78*Config!$C$11))," ¡EXCESO DE CARACTERES!","")&amp;IF(H78&lt;=Config!$G$10,"",IF(H78&gt;=Config!$G$10," ¡Línea 1 demasiado larga!"))&amp;IF(J78&lt;=Config!$G$10,"",IF(J78&gt;=Config!$G$10," ¡Línea 2 demasiado larga!"))))</f>
      </c>
      <c r="O78" s="18">
        <f>_xlfn.IFERROR(IF(OR(A78=0,B78=0),"",(IF(ISERROR(INDEX(Planos!$A$3:$A$5000,MATCH(1,INDEX((Planos!$A$3:$A$5000&gt;=A78)*(Planos!$A$3:$A$5000&lt;=B78),),0))),"","Cambio de plano en fotograma "&amp;INDEX(Planos!$A$3:$A$5000,MATCH(1,INDEX((Planos!$A$3:$A$5000&gt;=A78)*(Planos!$A$3:$A$5000&lt;=B78),),0)))))&amp;IF(OR(A78=0,B78=0),"",IF(INDEX(Planos!$A$3:$A$5000,MATCH(1,INDEX((Planos!$A$3:$A$5000&gt;=A78)*(Planos!$A$3:$A$5000&lt;=B78),),0))&lt;A78+Config!$C$8*Config!$C$5," (menos de "&amp;Config!$C$8&amp;" seg. desde la entrada)",""))&amp;IF(OR(A78=0,B78=0),"",IF(INDEX(Planos!$A$3:$A$5000,MATCH(1,INDEX((Planos!$A$3:$A$5000&gt;=A78)*(Planos!$A$3:$A$5000&lt;=B78),),0))&gt;B78-Config!$C$8*Config!$C$5," (menos de "&amp;Config!$C$8&amp;" seg. hasta la salida)","")),"")</f>
      </c>
    </row>
    <row r="79" spans="1:15" ht="12.75">
      <c r="A79" s="17">
        <f ca="1">OFFSET(Editor!$B$1,ROWS(Editor!$B$1:B82)*4+2,)</f>
        <v>0</v>
      </c>
      <c r="B79" s="17">
        <f ca="1">OFFSET(Editor!$B$1,ROWS(Editor!$B$1:B82)*4+3,)</f>
        <v>0</v>
      </c>
      <c r="C79" s="17">
        <f ca="1">OFFSET(Editor!$E$1,ROWS(Editor!$E$1:E82)*4+2,)</f>
        <v>0</v>
      </c>
      <c r="D79" s="98">
        <f ca="1">OFFSET(Editor!$B$1,ROWS(Editor!$B$1:B82)*4+4,)</f>
        <v>0</v>
      </c>
      <c r="E79" s="47">
        <f ca="1">OFFSET(Editor!$H$1,ROWS(Editor!$H$1:H82)*4+2,)</f>
      </c>
      <c r="F79" s="47">
        <f ca="1">OFFSET(Editor!$H$1,ROWS(Editor!$H$1:H82)*4+3,)</f>
      </c>
      <c r="G79" s="47">
        <f ca="1">OFFSET(Editor!$G$1,ROWS(Editor!$G$1:G82)*4+2,)</f>
        <v>0</v>
      </c>
      <c r="H79" s="47">
        <f ca="1">OFFSET(Editor!$I$1,ROWS(Editor!$I$1:I82)*4+2,)</f>
        <v>0</v>
      </c>
      <c r="I79" s="47">
        <f ca="1">OFFSET(Editor!$G$1,ROWS(Editor!$G$1:G82)*4+3,)</f>
        <v>0</v>
      </c>
      <c r="J79" s="47">
        <f ca="1">OFFSET(Editor!$I$1,ROWS(Editor!$I$1:I82)*4+3,)</f>
        <v>0</v>
      </c>
      <c r="K79">
        <f ca="1">OFFSET(Editor!$J$1,ROWS(Editor!$J$1:J82)*4+3,)</f>
        <v>0</v>
      </c>
      <c r="L79">
        <f>(D79*Config!$G$7)/Config!$C$7</f>
        <v>0</v>
      </c>
      <c r="M79" s="169">
        <f ca="1">OFFSET(Editor!$N$1,ROWS(Editor!$N$1:N82)*4+3,)</f>
      </c>
      <c r="N79">
        <f>IF(OR(A79=0,B79=0),"",IF(L79&lt;=0,"Ilógico: el tiempo de salida del subtítulo es menor o igual que el de entrada.",IF(AND(A80-B79&lt;=0,A80&lt;&gt;0),"¡Subtítulo solapado con el siguiente!",IF(A80-B79&gt;=Config!$C$6,"",IF(A80=0,"",IF(A80-B79&lt;Config!$C$6,"¡Tiempo INSUFICIENTE entre subtítulos!"))))&amp;IF(D79&gt;Config!$C$7," ¡Duración superior a "&amp;Config!$C$7&amp;" segundos!",IF(D79&gt;=Config!$C$8,"",IF(D79&lt;Config!$C$8," ¡Duración inferior a "&amp;Config!$C$8&amp;" segundos!")))&amp;IF(OR(K79&gt;Config!$C$9+(Config!$C$9*Config!$C$11),K79&gt;L79+(L79*Config!$C$11))," ¡EXCESO DE CARACTERES!","")&amp;IF(H79&lt;=Config!$G$10,"",IF(H79&gt;=Config!$G$10," ¡Línea 1 demasiado larga!"))&amp;IF(J79&lt;=Config!$G$10,"",IF(J79&gt;=Config!$G$10," ¡Línea 2 demasiado larga!"))))</f>
      </c>
      <c r="O79" s="18">
        <f>_xlfn.IFERROR(IF(OR(A79=0,B79=0),"",(IF(ISERROR(INDEX(Planos!$A$3:$A$5000,MATCH(1,INDEX((Planos!$A$3:$A$5000&gt;=A79)*(Planos!$A$3:$A$5000&lt;=B79),),0))),"","Cambio de plano en fotograma "&amp;INDEX(Planos!$A$3:$A$5000,MATCH(1,INDEX((Planos!$A$3:$A$5000&gt;=A79)*(Planos!$A$3:$A$5000&lt;=B79),),0)))))&amp;IF(OR(A79=0,B79=0),"",IF(INDEX(Planos!$A$3:$A$5000,MATCH(1,INDEX((Planos!$A$3:$A$5000&gt;=A79)*(Planos!$A$3:$A$5000&lt;=B79),),0))&lt;A79+Config!$C$8*Config!$C$5," (menos de "&amp;Config!$C$8&amp;" seg. desde la entrada)",""))&amp;IF(OR(A79=0,B79=0),"",IF(INDEX(Planos!$A$3:$A$5000,MATCH(1,INDEX((Planos!$A$3:$A$5000&gt;=A79)*(Planos!$A$3:$A$5000&lt;=B79),),0))&gt;B79-Config!$C$8*Config!$C$5," (menos de "&amp;Config!$C$8&amp;" seg. hasta la salida)","")),"")</f>
      </c>
    </row>
    <row r="80" spans="1:15" ht="12.75">
      <c r="A80" s="17">
        <f ca="1">OFFSET(Editor!$B$1,ROWS(Editor!$B$1:B83)*4+2,)</f>
        <v>0</v>
      </c>
      <c r="B80" s="17">
        <f ca="1">OFFSET(Editor!$B$1,ROWS(Editor!$B$1:B83)*4+3,)</f>
        <v>0</v>
      </c>
      <c r="C80" s="17">
        <f ca="1">OFFSET(Editor!$E$1,ROWS(Editor!$E$1:E83)*4+2,)</f>
        <v>0</v>
      </c>
      <c r="D80" s="98">
        <f ca="1">OFFSET(Editor!$B$1,ROWS(Editor!$B$1:B83)*4+4,)</f>
        <v>0</v>
      </c>
      <c r="E80" s="47">
        <f ca="1">OFFSET(Editor!$H$1,ROWS(Editor!$H$1:H83)*4+2,)</f>
      </c>
      <c r="F80" s="47">
        <f ca="1">OFFSET(Editor!$H$1,ROWS(Editor!$H$1:H83)*4+3,)</f>
      </c>
      <c r="G80" s="47">
        <f ca="1">OFFSET(Editor!$G$1,ROWS(Editor!$G$1:G83)*4+2,)</f>
        <v>0</v>
      </c>
      <c r="H80" s="47">
        <f ca="1">OFFSET(Editor!$I$1,ROWS(Editor!$I$1:I83)*4+2,)</f>
        <v>0</v>
      </c>
      <c r="I80" s="47">
        <f ca="1">OFFSET(Editor!$G$1,ROWS(Editor!$G$1:G83)*4+3,)</f>
        <v>0</v>
      </c>
      <c r="J80" s="47">
        <f ca="1">OFFSET(Editor!$I$1,ROWS(Editor!$I$1:I83)*4+3,)</f>
        <v>0</v>
      </c>
      <c r="K80">
        <f ca="1">OFFSET(Editor!$J$1,ROWS(Editor!$J$1:J83)*4+3,)</f>
        <v>0</v>
      </c>
      <c r="L80">
        <f>(D80*Config!$G$7)/Config!$C$7</f>
        <v>0</v>
      </c>
      <c r="M80" s="169">
        <f ca="1">OFFSET(Editor!$N$1,ROWS(Editor!$N$1:N83)*4+3,)</f>
      </c>
      <c r="N80">
        <f>IF(OR(A80=0,B80=0),"",IF(L80&lt;=0,"Ilógico: el tiempo de salida del subtítulo es menor o igual que el de entrada.",IF(AND(A81-B80&lt;=0,A81&lt;&gt;0),"¡Subtítulo solapado con el siguiente!",IF(A81-B80&gt;=Config!$C$6,"",IF(A81=0,"",IF(A81-B80&lt;Config!$C$6,"¡Tiempo INSUFICIENTE entre subtítulos!"))))&amp;IF(D80&gt;Config!$C$7," ¡Duración superior a "&amp;Config!$C$7&amp;" segundos!",IF(D80&gt;=Config!$C$8,"",IF(D80&lt;Config!$C$8," ¡Duración inferior a "&amp;Config!$C$8&amp;" segundos!")))&amp;IF(OR(K80&gt;Config!$C$9+(Config!$C$9*Config!$C$11),K80&gt;L80+(L80*Config!$C$11))," ¡EXCESO DE CARACTERES!","")&amp;IF(H80&lt;=Config!$G$10,"",IF(H80&gt;=Config!$G$10," ¡Línea 1 demasiado larga!"))&amp;IF(J80&lt;=Config!$G$10,"",IF(J80&gt;=Config!$G$10," ¡Línea 2 demasiado larga!"))))</f>
      </c>
      <c r="O80" s="18">
        <f>_xlfn.IFERROR(IF(OR(A80=0,B80=0),"",(IF(ISERROR(INDEX(Planos!$A$3:$A$5000,MATCH(1,INDEX((Planos!$A$3:$A$5000&gt;=A80)*(Planos!$A$3:$A$5000&lt;=B80),),0))),"","Cambio de plano en fotograma "&amp;INDEX(Planos!$A$3:$A$5000,MATCH(1,INDEX((Planos!$A$3:$A$5000&gt;=A80)*(Planos!$A$3:$A$5000&lt;=B80),),0)))))&amp;IF(OR(A80=0,B80=0),"",IF(INDEX(Planos!$A$3:$A$5000,MATCH(1,INDEX((Planos!$A$3:$A$5000&gt;=A80)*(Planos!$A$3:$A$5000&lt;=B80),),0))&lt;A80+Config!$C$8*Config!$C$5," (menos de "&amp;Config!$C$8&amp;" seg. desde la entrada)",""))&amp;IF(OR(A80=0,B80=0),"",IF(INDEX(Planos!$A$3:$A$5000,MATCH(1,INDEX((Planos!$A$3:$A$5000&gt;=A80)*(Planos!$A$3:$A$5000&lt;=B80),),0))&gt;B80-Config!$C$8*Config!$C$5," (menos de "&amp;Config!$C$8&amp;" seg. hasta la salida)","")),"")</f>
      </c>
    </row>
    <row r="81" spans="1:15" ht="12.75">
      <c r="A81" s="17">
        <f ca="1">OFFSET(Editor!$B$1,ROWS(Editor!$B$1:B84)*4+2,)</f>
        <v>0</v>
      </c>
      <c r="B81" s="17">
        <f ca="1">OFFSET(Editor!$B$1,ROWS(Editor!$B$1:B84)*4+3,)</f>
        <v>0</v>
      </c>
      <c r="C81" s="17">
        <f ca="1">OFFSET(Editor!$E$1,ROWS(Editor!$E$1:E84)*4+2,)</f>
        <v>0</v>
      </c>
      <c r="D81" s="98">
        <f ca="1">OFFSET(Editor!$B$1,ROWS(Editor!$B$1:B84)*4+4,)</f>
        <v>0</v>
      </c>
      <c r="E81" s="47">
        <f ca="1">OFFSET(Editor!$H$1,ROWS(Editor!$H$1:H84)*4+2,)</f>
      </c>
      <c r="F81" s="47">
        <f ca="1">OFFSET(Editor!$H$1,ROWS(Editor!$H$1:H84)*4+3,)</f>
      </c>
      <c r="G81" s="47">
        <f ca="1">OFFSET(Editor!$G$1,ROWS(Editor!$G$1:G84)*4+2,)</f>
        <v>0</v>
      </c>
      <c r="H81" s="47">
        <f ca="1">OFFSET(Editor!$I$1,ROWS(Editor!$I$1:I84)*4+2,)</f>
        <v>0</v>
      </c>
      <c r="I81" s="47">
        <f ca="1">OFFSET(Editor!$G$1,ROWS(Editor!$G$1:G84)*4+3,)</f>
        <v>0</v>
      </c>
      <c r="J81" s="47">
        <f ca="1">OFFSET(Editor!$I$1,ROWS(Editor!$I$1:I84)*4+3,)</f>
        <v>0</v>
      </c>
      <c r="K81">
        <f ca="1">OFFSET(Editor!$J$1,ROWS(Editor!$J$1:J84)*4+3,)</f>
        <v>0</v>
      </c>
      <c r="L81">
        <f>(D81*Config!$G$7)/Config!$C$7</f>
        <v>0</v>
      </c>
      <c r="M81" s="169">
        <f ca="1">OFFSET(Editor!$N$1,ROWS(Editor!$N$1:N84)*4+3,)</f>
      </c>
      <c r="N81">
        <f>IF(OR(A81=0,B81=0),"",IF(L81&lt;=0,"Ilógico: el tiempo de salida del subtítulo es menor o igual que el de entrada.",IF(AND(A82-B81&lt;=0,A82&lt;&gt;0),"¡Subtítulo solapado con el siguiente!",IF(A82-B81&gt;=Config!$C$6,"",IF(A82=0,"",IF(A82-B81&lt;Config!$C$6,"¡Tiempo INSUFICIENTE entre subtítulos!"))))&amp;IF(D81&gt;Config!$C$7," ¡Duración superior a "&amp;Config!$C$7&amp;" segundos!",IF(D81&gt;=Config!$C$8,"",IF(D81&lt;Config!$C$8," ¡Duración inferior a "&amp;Config!$C$8&amp;" segundos!")))&amp;IF(OR(K81&gt;Config!$C$9+(Config!$C$9*Config!$C$11),K81&gt;L81+(L81*Config!$C$11))," ¡EXCESO DE CARACTERES!","")&amp;IF(H81&lt;=Config!$G$10,"",IF(H81&gt;=Config!$G$10," ¡Línea 1 demasiado larga!"))&amp;IF(J81&lt;=Config!$G$10,"",IF(J81&gt;=Config!$G$10," ¡Línea 2 demasiado larga!"))))</f>
      </c>
      <c r="O81" s="18">
        <f>_xlfn.IFERROR(IF(OR(A81=0,B81=0),"",(IF(ISERROR(INDEX(Planos!$A$3:$A$5000,MATCH(1,INDEX((Planos!$A$3:$A$5000&gt;=A81)*(Planos!$A$3:$A$5000&lt;=B81),),0))),"","Cambio de plano en fotograma "&amp;INDEX(Planos!$A$3:$A$5000,MATCH(1,INDEX((Planos!$A$3:$A$5000&gt;=A81)*(Planos!$A$3:$A$5000&lt;=B81),),0)))))&amp;IF(OR(A81=0,B81=0),"",IF(INDEX(Planos!$A$3:$A$5000,MATCH(1,INDEX((Planos!$A$3:$A$5000&gt;=A81)*(Planos!$A$3:$A$5000&lt;=B81),),0))&lt;A81+Config!$C$8*Config!$C$5," (menos de "&amp;Config!$C$8&amp;" seg. desde la entrada)",""))&amp;IF(OR(A81=0,B81=0),"",IF(INDEX(Planos!$A$3:$A$5000,MATCH(1,INDEX((Planos!$A$3:$A$5000&gt;=A81)*(Planos!$A$3:$A$5000&lt;=B81),),0))&gt;B81-Config!$C$8*Config!$C$5," (menos de "&amp;Config!$C$8&amp;" seg. hasta la salida)","")),"")</f>
      </c>
    </row>
    <row r="82" spans="1:15" ht="12.75">
      <c r="A82" s="17">
        <f ca="1">OFFSET(Editor!$B$1,ROWS(Editor!$B$1:B85)*4+2,)</f>
        <v>0</v>
      </c>
      <c r="B82" s="17">
        <f ca="1">OFFSET(Editor!$B$1,ROWS(Editor!$B$1:B85)*4+3,)</f>
        <v>0</v>
      </c>
      <c r="C82" s="17">
        <f ca="1">OFFSET(Editor!$E$1,ROWS(Editor!$E$1:E85)*4+2,)</f>
        <v>0</v>
      </c>
      <c r="D82" s="98">
        <f ca="1">OFFSET(Editor!$B$1,ROWS(Editor!$B$1:B85)*4+4,)</f>
        <v>0</v>
      </c>
      <c r="E82" s="47">
        <f ca="1">OFFSET(Editor!$H$1,ROWS(Editor!$H$1:H85)*4+2,)</f>
      </c>
      <c r="F82" s="47">
        <f ca="1">OFFSET(Editor!$H$1,ROWS(Editor!$H$1:H85)*4+3,)</f>
      </c>
      <c r="G82" s="47">
        <f ca="1">OFFSET(Editor!$G$1,ROWS(Editor!$G$1:G85)*4+2,)</f>
        <v>0</v>
      </c>
      <c r="H82" s="47">
        <f ca="1">OFFSET(Editor!$I$1,ROWS(Editor!$I$1:I85)*4+2,)</f>
        <v>0</v>
      </c>
      <c r="I82" s="47">
        <f ca="1">OFFSET(Editor!$G$1,ROWS(Editor!$G$1:G85)*4+3,)</f>
        <v>0</v>
      </c>
      <c r="J82" s="47">
        <f ca="1">OFFSET(Editor!$I$1,ROWS(Editor!$I$1:I85)*4+3,)</f>
        <v>0</v>
      </c>
      <c r="K82">
        <f ca="1">OFFSET(Editor!$J$1,ROWS(Editor!$J$1:J85)*4+3,)</f>
        <v>0</v>
      </c>
      <c r="L82">
        <f>(D82*Config!$G$7)/Config!$C$7</f>
        <v>0</v>
      </c>
      <c r="M82" s="169">
        <f ca="1">OFFSET(Editor!$N$1,ROWS(Editor!$N$1:N85)*4+3,)</f>
      </c>
      <c r="N82">
        <f>IF(OR(A82=0,B82=0),"",IF(L82&lt;=0,"Ilógico: el tiempo de salida del subtítulo es menor o igual que el de entrada.",IF(AND(A83-B82&lt;=0,A83&lt;&gt;0),"¡Subtítulo solapado con el siguiente!",IF(A83-B82&gt;=Config!$C$6,"",IF(A83=0,"",IF(A83-B82&lt;Config!$C$6,"¡Tiempo INSUFICIENTE entre subtítulos!"))))&amp;IF(D82&gt;Config!$C$7," ¡Duración superior a "&amp;Config!$C$7&amp;" segundos!",IF(D82&gt;=Config!$C$8,"",IF(D82&lt;Config!$C$8," ¡Duración inferior a "&amp;Config!$C$8&amp;" segundos!")))&amp;IF(OR(K82&gt;Config!$C$9+(Config!$C$9*Config!$C$11),K82&gt;L82+(L82*Config!$C$11))," ¡EXCESO DE CARACTERES!","")&amp;IF(H82&lt;=Config!$G$10,"",IF(H82&gt;=Config!$G$10," ¡Línea 1 demasiado larga!"))&amp;IF(J82&lt;=Config!$G$10,"",IF(J82&gt;=Config!$G$10," ¡Línea 2 demasiado larga!"))))</f>
      </c>
      <c r="O82" s="18">
        <f>_xlfn.IFERROR(IF(OR(A82=0,B82=0),"",(IF(ISERROR(INDEX(Planos!$A$3:$A$5000,MATCH(1,INDEX((Planos!$A$3:$A$5000&gt;=A82)*(Planos!$A$3:$A$5000&lt;=B82),),0))),"","Cambio de plano en fotograma "&amp;INDEX(Planos!$A$3:$A$5000,MATCH(1,INDEX((Planos!$A$3:$A$5000&gt;=A82)*(Planos!$A$3:$A$5000&lt;=B82),),0)))))&amp;IF(OR(A82=0,B82=0),"",IF(INDEX(Planos!$A$3:$A$5000,MATCH(1,INDEX((Planos!$A$3:$A$5000&gt;=A82)*(Planos!$A$3:$A$5000&lt;=B82),),0))&lt;A82+Config!$C$8*Config!$C$5," (menos de "&amp;Config!$C$8&amp;" seg. desde la entrada)",""))&amp;IF(OR(A82=0,B82=0),"",IF(INDEX(Planos!$A$3:$A$5000,MATCH(1,INDEX((Planos!$A$3:$A$5000&gt;=A82)*(Planos!$A$3:$A$5000&lt;=B82),),0))&gt;B82-Config!$C$8*Config!$C$5," (menos de "&amp;Config!$C$8&amp;" seg. hasta la salida)","")),"")</f>
      </c>
    </row>
    <row r="83" spans="1:15" ht="12.75">
      <c r="A83" s="17">
        <f ca="1">OFFSET(Editor!$B$1,ROWS(Editor!$B$1:B86)*4+2,)</f>
        <v>0</v>
      </c>
      <c r="B83" s="17">
        <f ca="1">OFFSET(Editor!$B$1,ROWS(Editor!$B$1:B86)*4+3,)</f>
        <v>0</v>
      </c>
      <c r="C83" s="17">
        <f ca="1">OFFSET(Editor!$E$1,ROWS(Editor!$E$1:E86)*4+2,)</f>
        <v>0</v>
      </c>
      <c r="D83" s="98">
        <f ca="1">OFFSET(Editor!$B$1,ROWS(Editor!$B$1:B86)*4+4,)</f>
        <v>0</v>
      </c>
      <c r="E83" s="47">
        <f ca="1">OFFSET(Editor!$H$1,ROWS(Editor!$H$1:H86)*4+2,)</f>
      </c>
      <c r="F83" s="47">
        <f ca="1">OFFSET(Editor!$H$1,ROWS(Editor!$H$1:H86)*4+3,)</f>
      </c>
      <c r="G83" s="47">
        <f ca="1">OFFSET(Editor!$G$1,ROWS(Editor!$G$1:G86)*4+2,)</f>
        <v>0</v>
      </c>
      <c r="H83" s="47">
        <f ca="1">OFFSET(Editor!$I$1,ROWS(Editor!$I$1:I86)*4+2,)</f>
        <v>0</v>
      </c>
      <c r="I83" s="47">
        <f ca="1">OFFSET(Editor!$G$1,ROWS(Editor!$G$1:G86)*4+3,)</f>
        <v>0</v>
      </c>
      <c r="J83" s="47">
        <f ca="1">OFFSET(Editor!$I$1,ROWS(Editor!$I$1:I86)*4+3,)</f>
        <v>0</v>
      </c>
      <c r="K83">
        <f ca="1">OFFSET(Editor!$J$1,ROWS(Editor!$J$1:J86)*4+3,)</f>
        <v>0</v>
      </c>
      <c r="L83">
        <f>(D83*Config!$G$7)/Config!$C$7</f>
        <v>0</v>
      </c>
      <c r="M83" s="169">
        <f ca="1">OFFSET(Editor!$N$1,ROWS(Editor!$N$1:N86)*4+3,)</f>
      </c>
      <c r="N83">
        <f>IF(OR(A83=0,B83=0),"",IF(L83&lt;=0,"Ilógico: el tiempo de salida del subtítulo es menor o igual que el de entrada.",IF(AND(A84-B83&lt;=0,A84&lt;&gt;0),"¡Subtítulo solapado con el siguiente!",IF(A84-B83&gt;=Config!$C$6,"",IF(A84=0,"",IF(A84-B83&lt;Config!$C$6,"¡Tiempo INSUFICIENTE entre subtítulos!"))))&amp;IF(D83&gt;Config!$C$7," ¡Duración superior a "&amp;Config!$C$7&amp;" segundos!",IF(D83&gt;=Config!$C$8,"",IF(D83&lt;Config!$C$8," ¡Duración inferior a "&amp;Config!$C$8&amp;" segundos!")))&amp;IF(OR(K83&gt;Config!$C$9+(Config!$C$9*Config!$C$11),K83&gt;L83+(L83*Config!$C$11))," ¡EXCESO DE CARACTERES!","")&amp;IF(H83&lt;=Config!$G$10,"",IF(H83&gt;=Config!$G$10," ¡Línea 1 demasiado larga!"))&amp;IF(J83&lt;=Config!$G$10,"",IF(J83&gt;=Config!$G$10," ¡Línea 2 demasiado larga!"))))</f>
      </c>
      <c r="O83" s="18">
        <f>_xlfn.IFERROR(IF(OR(A83=0,B83=0),"",(IF(ISERROR(INDEX(Planos!$A$3:$A$5000,MATCH(1,INDEX((Planos!$A$3:$A$5000&gt;=A83)*(Planos!$A$3:$A$5000&lt;=B83),),0))),"","Cambio de plano en fotograma "&amp;INDEX(Planos!$A$3:$A$5000,MATCH(1,INDEX((Planos!$A$3:$A$5000&gt;=A83)*(Planos!$A$3:$A$5000&lt;=B83),),0)))))&amp;IF(OR(A83=0,B83=0),"",IF(INDEX(Planos!$A$3:$A$5000,MATCH(1,INDEX((Planos!$A$3:$A$5000&gt;=A83)*(Planos!$A$3:$A$5000&lt;=B83),),0))&lt;A83+Config!$C$8*Config!$C$5," (menos de "&amp;Config!$C$8&amp;" seg. desde la entrada)",""))&amp;IF(OR(A83=0,B83=0),"",IF(INDEX(Planos!$A$3:$A$5000,MATCH(1,INDEX((Planos!$A$3:$A$5000&gt;=A83)*(Planos!$A$3:$A$5000&lt;=B83),),0))&gt;B83-Config!$C$8*Config!$C$5," (menos de "&amp;Config!$C$8&amp;" seg. hasta la salida)","")),"")</f>
      </c>
    </row>
    <row r="84" spans="1:15" ht="12.75">
      <c r="A84" s="17">
        <f ca="1">OFFSET(Editor!$B$1,ROWS(Editor!$B$1:B87)*4+2,)</f>
        <v>0</v>
      </c>
      <c r="B84" s="17">
        <f ca="1">OFFSET(Editor!$B$1,ROWS(Editor!$B$1:B87)*4+3,)</f>
        <v>0</v>
      </c>
      <c r="C84" s="17">
        <f ca="1">OFFSET(Editor!$E$1,ROWS(Editor!$E$1:E87)*4+2,)</f>
        <v>0</v>
      </c>
      <c r="D84" s="98">
        <f ca="1">OFFSET(Editor!$B$1,ROWS(Editor!$B$1:B87)*4+4,)</f>
        <v>0</v>
      </c>
      <c r="E84" s="47">
        <f ca="1">OFFSET(Editor!$H$1,ROWS(Editor!$H$1:H87)*4+2,)</f>
      </c>
      <c r="F84" s="47">
        <f ca="1">OFFSET(Editor!$H$1,ROWS(Editor!$H$1:H87)*4+3,)</f>
      </c>
      <c r="G84" s="47">
        <f ca="1">OFFSET(Editor!$G$1,ROWS(Editor!$G$1:G87)*4+2,)</f>
        <v>0</v>
      </c>
      <c r="H84" s="47">
        <f ca="1">OFFSET(Editor!$I$1,ROWS(Editor!$I$1:I87)*4+2,)</f>
        <v>0</v>
      </c>
      <c r="I84" s="47">
        <f ca="1">OFFSET(Editor!$G$1,ROWS(Editor!$G$1:G87)*4+3,)</f>
        <v>0</v>
      </c>
      <c r="J84" s="47">
        <f ca="1">OFFSET(Editor!$I$1,ROWS(Editor!$I$1:I87)*4+3,)</f>
        <v>0</v>
      </c>
      <c r="K84">
        <f ca="1">OFFSET(Editor!$J$1,ROWS(Editor!$J$1:J87)*4+3,)</f>
        <v>0</v>
      </c>
      <c r="L84">
        <f>(D84*Config!$G$7)/Config!$C$7</f>
        <v>0</v>
      </c>
      <c r="M84" s="169">
        <f ca="1">OFFSET(Editor!$N$1,ROWS(Editor!$N$1:N87)*4+3,)</f>
      </c>
      <c r="N84">
        <f>IF(OR(A84=0,B84=0),"",IF(L84&lt;=0,"Ilógico: el tiempo de salida del subtítulo es menor o igual que el de entrada.",IF(AND(A85-B84&lt;=0,A85&lt;&gt;0),"¡Subtítulo solapado con el siguiente!",IF(A85-B84&gt;=Config!$C$6,"",IF(A85=0,"",IF(A85-B84&lt;Config!$C$6,"¡Tiempo INSUFICIENTE entre subtítulos!"))))&amp;IF(D84&gt;Config!$C$7," ¡Duración superior a "&amp;Config!$C$7&amp;" segundos!",IF(D84&gt;=Config!$C$8,"",IF(D84&lt;Config!$C$8," ¡Duración inferior a "&amp;Config!$C$8&amp;" segundos!")))&amp;IF(OR(K84&gt;Config!$C$9+(Config!$C$9*Config!$C$11),K84&gt;L84+(L84*Config!$C$11))," ¡EXCESO DE CARACTERES!","")&amp;IF(H84&lt;=Config!$G$10,"",IF(H84&gt;=Config!$G$10," ¡Línea 1 demasiado larga!"))&amp;IF(J84&lt;=Config!$G$10,"",IF(J84&gt;=Config!$G$10," ¡Línea 2 demasiado larga!"))))</f>
      </c>
      <c r="O84" s="18">
        <f>_xlfn.IFERROR(IF(OR(A84=0,B84=0),"",(IF(ISERROR(INDEX(Planos!$A$3:$A$5000,MATCH(1,INDEX((Planos!$A$3:$A$5000&gt;=A84)*(Planos!$A$3:$A$5000&lt;=B84),),0))),"","Cambio de plano en fotograma "&amp;INDEX(Planos!$A$3:$A$5000,MATCH(1,INDEX((Planos!$A$3:$A$5000&gt;=A84)*(Planos!$A$3:$A$5000&lt;=B84),),0)))))&amp;IF(OR(A84=0,B84=0),"",IF(INDEX(Planos!$A$3:$A$5000,MATCH(1,INDEX((Planos!$A$3:$A$5000&gt;=A84)*(Planos!$A$3:$A$5000&lt;=B84),),0))&lt;A84+Config!$C$8*Config!$C$5," (menos de "&amp;Config!$C$8&amp;" seg. desde la entrada)",""))&amp;IF(OR(A84=0,B84=0),"",IF(INDEX(Planos!$A$3:$A$5000,MATCH(1,INDEX((Planos!$A$3:$A$5000&gt;=A84)*(Planos!$A$3:$A$5000&lt;=B84),),0))&gt;B84-Config!$C$8*Config!$C$5," (menos de "&amp;Config!$C$8&amp;" seg. hasta la salida)","")),"")</f>
      </c>
    </row>
    <row r="85" spans="1:15" ht="12.75">
      <c r="A85" s="17">
        <f ca="1">OFFSET(Editor!$B$1,ROWS(Editor!$B$1:B88)*4+2,)</f>
        <v>0</v>
      </c>
      <c r="B85" s="17">
        <f ca="1">OFFSET(Editor!$B$1,ROWS(Editor!$B$1:B88)*4+3,)</f>
        <v>0</v>
      </c>
      <c r="C85" s="17">
        <f ca="1">OFFSET(Editor!$E$1,ROWS(Editor!$E$1:E88)*4+2,)</f>
        <v>0</v>
      </c>
      <c r="D85" s="98">
        <f ca="1">OFFSET(Editor!$B$1,ROWS(Editor!$B$1:B88)*4+4,)</f>
        <v>0</v>
      </c>
      <c r="E85" s="47">
        <f ca="1">OFFSET(Editor!$H$1,ROWS(Editor!$H$1:H88)*4+2,)</f>
      </c>
      <c r="F85" s="47">
        <f ca="1">OFFSET(Editor!$H$1,ROWS(Editor!$H$1:H88)*4+3,)</f>
      </c>
      <c r="G85" s="47">
        <f ca="1">OFFSET(Editor!$G$1,ROWS(Editor!$G$1:G88)*4+2,)</f>
        <v>0</v>
      </c>
      <c r="H85" s="47">
        <f ca="1">OFFSET(Editor!$I$1,ROWS(Editor!$I$1:I88)*4+2,)</f>
        <v>0</v>
      </c>
      <c r="I85" s="47">
        <f ca="1">OFFSET(Editor!$G$1,ROWS(Editor!$G$1:G88)*4+3,)</f>
        <v>0</v>
      </c>
      <c r="J85" s="47">
        <f ca="1">OFFSET(Editor!$I$1,ROWS(Editor!$I$1:I88)*4+3,)</f>
        <v>0</v>
      </c>
      <c r="K85">
        <f ca="1">OFFSET(Editor!$J$1,ROWS(Editor!$J$1:J88)*4+3,)</f>
        <v>0</v>
      </c>
      <c r="L85">
        <f>(D85*Config!$G$7)/Config!$C$7</f>
        <v>0</v>
      </c>
      <c r="M85" s="169">
        <f ca="1">OFFSET(Editor!$N$1,ROWS(Editor!$N$1:N88)*4+3,)</f>
      </c>
      <c r="N85">
        <f>IF(OR(A85=0,B85=0),"",IF(L85&lt;=0,"Ilógico: el tiempo de salida del subtítulo es menor o igual que el de entrada.",IF(AND(A86-B85&lt;=0,A86&lt;&gt;0),"¡Subtítulo solapado con el siguiente!",IF(A86-B85&gt;=Config!$C$6,"",IF(A86=0,"",IF(A86-B85&lt;Config!$C$6,"¡Tiempo INSUFICIENTE entre subtítulos!"))))&amp;IF(D85&gt;Config!$C$7," ¡Duración superior a "&amp;Config!$C$7&amp;" segundos!",IF(D85&gt;=Config!$C$8,"",IF(D85&lt;Config!$C$8," ¡Duración inferior a "&amp;Config!$C$8&amp;" segundos!")))&amp;IF(OR(K85&gt;Config!$C$9+(Config!$C$9*Config!$C$11),K85&gt;L85+(L85*Config!$C$11))," ¡EXCESO DE CARACTERES!","")&amp;IF(H85&lt;=Config!$G$10,"",IF(H85&gt;=Config!$G$10," ¡Línea 1 demasiado larga!"))&amp;IF(J85&lt;=Config!$G$10,"",IF(J85&gt;=Config!$G$10," ¡Línea 2 demasiado larga!"))))</f>
      </c>
      <c r="O85" s="18">
        <f>_xlfn.IFERROR(IF(OR(A85=0,B85=0),"",(IF(ISERROR(INDEX(Planos!$A$3:$A$5000,MATCH(1,INDEX((Planos!$A$3:$A$5000&gt;=A85)*(Planos!$A$3:$A$5000&lt;=B85),),0))),"","Cambio de plano en fotograma "&amp;INDEX(Planos!$A$3:$A$5000,MATCH(1,INDEX((Planos!$A$3:$A$5000&gt;=A85)*(Planos!$A$3:$A$5000&lt;=B85),),0)))))&amp;IF(OR(A85=0,B85=0),"",IF(INDEX(Planos!$A$3:$A$5000,MATCH(1,INDEX((Planos!$A$3:$A$5000&gt;=A85)*(Planos!$A$3:$A$5000&lt;=B85),),0))&lt;A85+Config!$C$8*Config!$C$5," (menos de "&amp;Config!$C$8&amp;" seg. desde la entrada)",""))&amp;IF(OR(A85=0,B85=0),"",IF(INDEX(Planos!$A$3:$A$5000,MATCH(1,INDEX((Planos!$A$3:$A$5000&gt;=A85)*(Planos!$A$3:$A$5000&lt;=B85),),0))&gt;B85-Config!$C$8*Config!$C$5," (menos de "&amp;Config!$C$8&amp;" seg. hasta la salida)","")),"")</f>
      </c>
    </row>
    <row r="86" spans="1:15" ht="12.75">
      <c r="A86" s="17">
        <f ca="1">OFFSET(Editor!$B$1,ROWS(Editor!$B$1:B89)*4+2,)</f>
        <v>0</v>
      </c>
      <c r="B86" s="17">
        <f ca="1">OFFSET(Editor!$B$1,ROWS(Editor!$B$1:B89)*4+3,)</f>
        <v>0</v>
      </c>
      <c r="C86" s="17">
        <f ca="1">OFFSET(Editor!$E$1,ROWS(Editor!$E$1:E89)*4+2,)</f>
        <v>0</v>
      </c>
      <c r="D86" s="98">
        <f ca="1">OFFSET(Editor!$B$1,ROWS(Editor!$B$1:B89)*4+4,)</f>
        <v>0</v>
      </c>
      <c r="E86" s="47">
        <f ca="1">OFFSET(Editor!$H$1,ROWS(Editor!$H$1:H89)*4+2,)</f>
      </c>
      <c r="F86" s="47">
        <f ca="1">OFFSET(Editor!$H$1,ROWS(Editor!$H$1:H89)*4+3,)</f>
      </c>
      <c r="G86" s="47">
        <f ca="1">OFFSET(Editor!$G$1,ROWS(Editor!$G$1:G89)*4+2,)</f>
        <v>0</v>
      </c>
      <c r="H86" s="47">
        <f ca="1">OFFSET(Editor!$I$1,ROWS(Editor!$I$1:I89)*4+2,)</f>
        <v>0</v>
      </c>
      <c r="I86" s="47">
        <f ca="1">OFFSET(Editor!$G$1,ROWS(Editor!$G$1:G89)*4+3,)</f>
        <v>0</v>
      </c>
      <c r="J86" s="47">
        <f ca="1">OFFSET(Editor!$I$1,ROWS(Editor!$I$1:I89)*4+3,)</f>
        <v>0</v>
      </c>
      <c r="K86">
        <f ca="1">OFFSET(Editor!$J$1,ROWS(Editor!$J$1:J89)*4+3,)</f>
        <v>0</v>
      </c>
      <c r="L86">
        <f>(D86*Config!$G$7)/Config!$C$7</f>
        <v>0</v>
      </c>
      <c r="M86" s="169">
        <f ca="1">OFFSET(Editor!$N$1,ROWS(Editor!$N$1:N89)*4+3,)</f>
      </c>
      <c r="N86">
        <f>IF(OR(A86=0,B86=0),"",IF(L86&lt;=0,"Ilógico: el tiempo de salida del subtítulo es menor o igual que el de entrada.",IF(AND(A87-B86&lt;=0,A87&lt;&gt;0),"¡Subtítulo solapado con el siguiente!",IF(A87-B86&gt;=Config!$C$6,"",IF(A87=0,"",IF(A87-B86&lt;Config!$C$6,"¡Tiempo INSUFICIENTE entre subtítulos!"))))&amp;IF(D86&gt;Config!$C$7," ¡Duración superior a "&amp;Config!$C$7&amp;" segundos!",IF(D86&gt;=Config!$C$8,"",IF(D86&lt;Config!$C$8," ¡Duración inferior a "&amp;Config!$C$8&amp;" segundos!")))&amp;IF(OR(K86&gt;Config!$C$9+(Config!$C$9*Config!$C$11),K86&gt;L86+(L86*Config!$C$11))," ¡EXCESO DE CARACTERES!","")&amp;IF(H86&lt;=Config!$G$10,"",IF(H86&gt;=Config!$G$10," ¡Línea 1 demasiado larga!"))&amp;IF(J86&lt;=Config!$G$10,"",IF(J86&gt;=Config!$G$10," ¡Línea 2 demasiado larga!"))))</f>
      </c>
      <c r="O86" s="18">
        <f>_xlfn.IFERROR(IF(OR(A86=0,B86=0),"",(IF(ISERROR(INDEX(Planos!$A$3:$A$5000,MATCH(1,INDEX((Planos!$A$3:$A$5000&gt;=A86)*(Planos!$A$3:$A$5000&lt;=B86),),0))),"","Cambio de plano en fotograma "&amp;INDEX(Planos!$A$3:$A$5000,MATCH(1,INDEX((Planos!$A$3:$A$5000&gt;=A86)*(Planos!$A$3:$A$5000&lt;=B86),),0)))))&amp;IF(OR(A86=0,B86=0),"",IF(INDEX(Planos!$A$3:$A$5000,MATCH(1,INDEX((Planos!$A$3:$A$5000&gt;=A86)*(Planos!$A$3:$A$5000&lt;=B86),),0))&lt;A86+Config!$C$8*Config!$C$5," (menos de "&amp;Config!$C$8&amp;" seg. desde la entrada)",""))&amp;IF(OR(A86=0,B86=0),"",IF(INDEX(Planos!$A$3:$A$5000,MATCH(1,INDEX((Planos!$A$3:$A$5000&gt;=A86)*(Planos!$A$3:$A$5000&lt;=B86),),0))&gt;B86-Config!$C$8*Config!$C$5," (menos de "&amp;Config!$C$8&amp;" seg. hasta la salida)","")),"")</f>
      </c>
    </row>
    <row r="87" spans="1:15" ht="12.75">
      <c r="A87" s="17">
        <f ca="1">OFFSET(Editor!$B$1,ROWS(Editor!$B$1:B90)*4+2,)</f>
        <v>0</v>
      </c>
      <c r="B87" s="17">
        <f ca="1">OFFSET(Editor!$B$1,ROWS(Editor!$B$1:B90)*4+3,)</f>
        <v>0</v>
      </c>
      <c r="C87" s="17">
        <f ca="1">OFFSET(Editor!$E$1,ROWS(Editor!$E$1:E90)*4+2,)</f>
        <v>0</v>
      </c>
      <c r="D87" s="98">
        <f ca="1">OFFSET(Editor!$B$1,ROWS(Editor!$B$1:B90)*4+4,)</f>
        <v>0</v>
      </c>
      <c r="E87" s="47">
        <f ca="1">OFFSET(Editor!$H$1,ROWS(Editor!$H$1:H90)*4+2,)</f>
      </c>
      <c r="F87" s="47">
        <f ca="1">OFFSET(Editor!$H$1,ROWS(Editor!$H$1:H90)*4+3,)</f>
      </c>
      <c r="G87" s="47">
        <f ca="1">OFFSET(Editor!$G$1,ROWS(Editor!$G$1:G90)*4+2,)</f>
        <v>0</v>
      </c>
      <c r="H87" s="47">
        <f ca="1">OFFSET(Editor!$I$1,ROWS(Editor!$I$1:I90)*4+2,)</f>
        <v>0</v>
      </c>
      <c r="I87" s="47">
        <f ca="1">OFFSET(Editor!$G$1,ROWS(Editor!$G$1:G90)*4+3,)</f>
        <v>0</v>
      </c>
      <c r="J87" s="47">
        <f ca="1">OFFSET(Editor!$I$1,ROWS(Editor!$I$1:I90)*4+3,)</f>
        <v>0</v>
      </c>
      <c r="K87">
        <f ca="1">OFFSET(Editor!$J$1,ROWS(Editor!$J$1:J90)*4+3,)</f>
        <v>0</v>
      </c>
      <c r="L87">
        <f>(D87*Config!$G$7)/Config!$C$7</f>
        <v>0</v>
      </c>
      <c r="M87" s="169">
        <f ca="1">OFFSET(Editor!$N$1,ROWS(Editor!$N$1:N90)*4+3,)</f>
      </c>
      <c r="N87">
        <f>IF(OR(A87=0,B87=0),"",IF(L87&lt;=0,"Ilógico: el tiempo de salida del subtítulo es menor o igual que el de entrada.",IF(AND(A88-B87&lt;=0,A88&lt;&gt;0),"¡Subtítulo solapado con el siguiente!",IF(A88-B87&gt;=Config!$C$6,"",IF(A88=0,"",IF(A88-B87&lt;Config!$C$6,"¡Tiempo INSUFICIENTE entre subtítulos!"))))&amp;IF(D87&gt;Config!$C$7," ¡Duración superior a "&amp;Config!$C$7&amp;" segundos!",IF(D87&gt;=Config!$C$8,"",IF(D87&lt;Config!$C$8," ¡Duración inferior a "&amp;Config!$C$8&amp;" segundos!")))&amp;IF(OR(K87&gt;Config!$C$9+(Config!$C$9*Config!$C$11),K87&gt;L87+(L87*Config!$C$11))," ¡EXCESO DE CARACTERES!","")&amp;IF(H87&lt;=Config!$G$10,"",IF(H87&gt;=Config!$G$10," ¡Línea 1 demasiado larga!"))&amp;IF(J87&lt;=Config!$G$10,"",IF(J87&gt;=Config!$G$10," ¡Línea 2 demasiado larga!"))))</f>
      </c>
      <c r="O87" s="18">
        <f>_xlfn.IFERROR(IF(OR(A87=0,B87=0),"",(IF(ISERROR(INDEX(Planos!$A$3:$A$5000,MATCH(1,INDEX((Planos!$A$3:$A$5000&gt;=A87)*(Planos!$A$3:$A$5000&lt;=B87),),0))),"","Cambio de plano en fotograma "&amp;INDEX(Planos!$A$3:$A$5000,MATCH(1,INDEX((Planos!$A$3:$A$5000&gt;=A87)*(Planos!$A$3:$A$5000&lt;=B87),),0)))))&amp;IF(OR(A87=0,B87=0),"",IF(INDEX(Planos!$A$3:$A$5000,MATCH(1,INDEX((Planos!$A$3:$A$5000&gt;=A87)*(Planos!$A$3:$A$5000&lt;=B87),),0))&lt;A87+Config!$C$8*Config!$C$5," (menos de "&amp;Config!$C$8&amp;" seg. desde la entrada)",""))&amp;IF(OR(A87=0,B87=0),"",IF(INDEX(Planos!$A$3:$A$5000,MATCH(1,INDEX((Planos!$A$3:$A$5000&gt;=A87)*(Planos!$A$3:$A$5000&lt;=B87),),0))&gt;B87-Config!$C$8*Config!$C$5," (menos de "&amp;Config!$C$8&amp;" seg. hasta la salida)","")),"")</f>
      </c>
    </row>
    <row r="88" spans="1:15" ht="12.75">
      <c r="A88" s="17">
        <f ca="1">OFFSET(Editor!$B$1,ROWS(Editor!$B$1:B91)*4+2,)</f>
        <v>0</v>
      </c>
      <c r="B88" s="17">
        <f ca="1">OFFSET(Editor!$B$1,ROWS(Editor!$B$1:B91)*4+3,)</f>
        <v>0</v>
      </c>
      <c r="C88" s="17">
        <f ca="1">OFFSET(Editor!$E$1,ROWS(Editor!$E$1:E91)*4+2,)</f>
        <v>0</v>
      </c>
      <c r="D88" s="98">
        <f ca="1">OFFSET(Editor!$B$1,ROWS(Editor!$B$1:B91)*4+4,)</f>
        <v>0</v>
      </c>
      <c r="E88" s="47">
        <f ca="1">OFFSET(Editor!$H$1,ROWS(Editor!$H$1:H91)*4+2,)</f>
      </c>
      <c r="F88" s="47">
        <f ca="1">OFFSET(Editor!$H$1,ROWS(Editor!$H$1:H91)*4+3,)</f>
      </c>
      <c r="G88" s="47">
        <f ca="1">OFFSET(Editor!$G$1,ROWS(Editor!$G$1:G91)*4+2,)</f>
        <v>0</v>
      </c>
      <c r="H88" s="47">
        <f ca="1">OFFSET(Editor!$I$1,ROWS(Editor!$I$1:I91)*4+2,)</f>
        <v>0</v>
      </c>
      <c r="I88" s="47">
        <f ca="1">OFFSET(Editor!$G$1,ROWS(Editor!$G$1:G91)*4+3,)</f>
        <v>0</v>
      </c>
      <c r="J88" s="47">
        <f ca="1">OFFSET(Editor!$I$1,ROWS(Editor!$I$1:I91)*4+3,)</f>
        <v>0</v>
      </c>
      <c r="K88">
        <f ca="1">OFFSET(Editor!$J$1,ROWS(Editor!$J$1:J91)*4+3,)</f>
        <v>0</v>
      </c>
      <c r="L88">
        <f>(D88*Config!$G$7)/Config!$C$7</f>
        <v>0</v>
      </c>
      <c r="M88" s="169">
        <f ca="1">OFFSET(Editor!$N$1,ROWS(Editor!$N$1:N91)*4+3,)</f>
      </c>
      <c r="N88">
        <f>IF(OR(A88=0,B88=0),"",IF(L88&lt;=0,"Ilógico: el tiempo de salida del subtítulo es menor o igual que el de entrada.",IF(AND(A89-B88&lt;=0,A89&lt;&gt;0),"¡Subtítulo solapado con el siguiente!",IF(A89-B88&gt;=Config!$C$6,"",IF(A89=0,"",IF(A89-B88&lt;Config!$C$6,"¡Tiempo INSUFICIENTE entre subtítulos!"))))&amp;IF(D88&gt;Config!$C$7," ¡Duración superior a "&amp;Config!$C$7&amp;" segundos!",IF(D88&gt;=Config!$C$8,"",IF(D88&lt;Config!$C$8," ¡Duración inferior a "&amp;Config!$C$8&amp;" segundos!")))&amp;IF(OR(K88&gt;Config!$C$9+(Config!$C$9*Config!$C$11),K88&gt;L88+(L88*Config!$C$11))," ¡EXCESO DE CARACTERES!","")&amp;IF(H88&lt;=Config!$G$10,"",IF(H88&gt;=Config!$G$10," ¡Línea 1 demasiado larga!"))&amp;IF(J88&lt;=Config!$G$10,"",IF(J88&gt;=Config!$G$10," ¡Línea 2 demasiado larga!"))))</f>
      </c>
      <c r="O88" s="18">
        <f>_xlfn.IFERROR(IF(OR(A88=0,B88=0),"",(IF(ISERROR(INDEX(Planos!$A$3:$A$5000,MATCH(1,INDEX((Planos!$A$3:$A$5000&gt;=A88)*(Planos!$A$3:$A$5000&lt;=B88),),0))),"","Cambio de plano en fotograma "&amp;INDEX(Planos!$A$3:$A$5000,MATCH(1,INDEX((Planos!$A$3:$A$5000&gt;=A88)*(Planos!$A$3:$A$5000&lt;=B88),),0)))))&amp;IF(OR(A88=0,B88=0),"",IF(INDEX(Planos!$A$3:$A$5000,MATCH(1,INDEX((Planos!$A$3:$A$5000&gt;=A88)*(Planos!$A$3:$A$5000&lt;=B88),),0))&lt;A88+Config!$C$8*Config!$C$5," (menos de "&amp;Config!$C$8&amp;" seg. desde la entrada)",""))&amp;IF(OR(A88=0,B88=0),"",IF(INDEX(Planos!$A$3:$A$5000,MATCH(1,INDEX((Planos!$A$3:$A$5000&gt;=A88)*(Planos!$A$3:$A$5000&lt;=B88),),0))&gt;B88-Config!$C$8*Config!$C$5," (menos de "&amp;Config!$C$8&amp;" seg. hasta la salida)","")),"")</f>
      </c>
    </row>
    <row r="89" spans="1:15" ht="12.75">
      <c r="A89" s="17">
        <f ca="1">OFFSET(Editor!$B$1,ROWS(Editor!$B$1:B92)*4+2,)</f>
        <v>0</v>
      </c>
      <c r="B89" s="17">
        <f ca="1">OFFSET(Editor!$B$1,ROWS(Editor!$B$1:B92)*4+3,)</f>
        <v>0</v>
      </c>
      <c r="C89" s="17">
        <f ca="1">OFFSET(Editor!$E$1,ROWS(Editor!$E$1:E92)*4+2,)</f>
        <v>0</v>
      </c>
      <c r="D89" s="98">
        <f ca="1">OFFSET(Editor!$B$1,ROWS(Editor!$B$1:B92)*4+4,)</f>
        <v>0</v>
      </c>
      <c r="E89" s="47">
        <f ca="1">OFFSET(Editor!$H$1,ROWS(Editor!$H$1:H92)*4+2,)</f>
      </c>
      <c r="F89" s="47">
        <f ca="1">OFFSET(Editor!$H$1,ROWS(Editor!$H$1:H92)*4+3,)</f>
      </c>
      <c r="G89" s="47">
        <f ca="1">OFFSET(Editor!$G$1,ROWS(Editor!$G$1:G92)*4+2,)</f>
        <v>0</v>
      </c>
      <c r="H89" s="47">
        <f ca="1">OFFSET(Editor!$I$1,ROWS(Editor!$I$1:I92)*4+2,)</f>
        <v>0</v>
      </c>
      <c r="I89" s="47">
        <f ca="1">OFFSET(Editor!$G$1,ROWS(Editor!$G$1:G92)*4+3,)</f>
        <v>0</v>
      </c>
      <c r="J89" s="47">
        <f ca="1">OFFSET(Editor!$I$1,ROWS(Editor!$I$1:I92)*4+3,)</f>
        <v>0</v>
      </c>
      <c r="K89">
        <f ca="1">OFFSET(Editor!$J$1,ROWS(Editor!$J$1:J92)*4+3,)</f>
        <v>0</v>
      </c>
      <c r="L89">
        <f>(D89*Config!$G$7)/Config!$C$7</f>
        <v>0</v>
      </c>
      <c r="M89" s="169">
        <f ca="1">OFFSET(Editor!$N$1,ROWS(Editor!$N$1:N92)*4+3,)</f>
      </c>
      <c r="N89">
        <f>IF(OR(A89=0,B89=0),"",IF(L89&lt;=0,"Ilógico: el tiempo de salida del subtítulo es menor o igual que el de entrada.",IF(AND(A90-B89&lt;=0,A90&lt;&gt;0),"¡Subtítulo solapado con el siguiente!",IF(A90-B89&gt;=Config!$C$6,"",IF(A90=0,"",IF(A90-B89&lt;Config!$C$6,"¡Tiempo INSUFICIENTE entre subtítulos!"))))&amp;IF(D89&gt;Config!$C$7," ¡Duración superior a "&amp;Config!$C$7&amp;" segundos!",IF(D89&gt;=Config!$C$8,"",IF(D89&lt;Config!$C$8," ¡Duración inferior a "&amp;Config!$C$8&amp;" segundos!")))&amp;IF(OR(K89&gt;Config!$C$9+(Config!$C$9*Config!$C$11),K89&gt;L89+(L89*Config!$C$11))," ¡EXCESO DE CARACTERES!","")&amp;IF(H89&lt;=Config!$G$10,"",IF(H89&gt;=Config!$G$10," ¡Línea 1 demasiado larga!"))&amp;IF(J89&lt;=Config!$G$10,"",IF(J89&gt;=Config!$G$10," ¡Línea 2 demasiado larga!"))))</f>
      </c>
      <c r="O89" s="18">
        <f>_xlfn.IFERROR(IF(OR(A89=0,B89=0),"",(IF(ISERROR(INDEX(Planos!$A$3:$A$5000,MATCH(1,INDEX((Planos!$A$3:$A$5000&gt;=A89)*(Planos!$A$3:$A$5000&lt;=B89),),0))),"","Cambio de plano en fotograma "&amp;INDEX(Planos!$A$3:$A$5000,MATCH(1,INDEX((Planos!$A$3:$A$5000&gt;=A89)*(Planos!$A$3:$A$5000&lt;=B89),),0)))))&amp;IF(OR(A89=0,B89=0),"",IF(INDEX(Planos!$A$3:$A$5000,MATCH(1,INDEX((Planos!$A$3:$A$5000&gt;=A89)*(Planos!$A$3:$A$5000&lt;=B89),),0))&lt;A89+Config!$C$8*Config!$C$5," (menos de "&amp;Config!$C$8&amp;" seg. desde la entrada)",""))&amp;IF(OR(A89=0,B89=0),"",IF(INDEX(Planos!$A$3:$A$5000,MATCH(1,INDEX((Planos!$A$3:$A$5000&gt;=A89)*(Planos!$A$3:$A$5000&lt;=B89),),0))&gt;B89-Config!$C$8*Config!$C$5," (menos de "&amp;Config!$C$8&amp;" seg. hasta la salida)","")),"")</f>
      </c>
    </row>
    <row r="90" spans="1:15" ht="12.75">
      <c r="A90" s="17">
        <f ca="1">OFFSET(Editor!$B$1,ROWS(Editor!$B$1:B93)*4+2,)</f>
        <v>0</v>
      </c>
      <c r="B90" s="17">
        <f ca="1">OFFSET(Editor!$B$1,ROWS(Editor!$B$1:B93)*4+3,)</f>
        <v>0</v>
      </c>
      <c r="C90" s="17">
        <f ca="1">OFFSET(Editor!$E$1,ROWS(Editor!$E$1:E93)*4+2,)</f>
        <v>0</v>
      </c>
      <c r="D90" s="98">
        <f ca="1">OFFSET(Editor!$B$1,ROWS(Editor!$B$1:B93)*4+4,)</f>
        <v>0</v>
      </c>
      <c r="E90" s="47">
        <f ca="1">OFFSET(Editor!$H$1,ROWS(Editor!$H$1:H93)*4+2,)</f>
      </c>
      <c r="F90" s="47">
        <f ca="1">OFFSET(Editor!$H$1,ROWS(Editor!$H$1:H93)*4+3,)</f>
      </c>
      <c r="G90" s="47">
        <f ca="1">OFFSET(Editor!$G$1,ROWS(Editor!$G$1:G93)*4+2,)</f>
        <v>0</v>
      </c>
      <c r="H90" s="47">
        <f ca="1">OFFSET(Editor!$I$1,ROWS(Editor!$I$1:I93)*4+2,)</f>
        <v>0</v>
      </c>
      <c r="I90" s="47">
        <f ca="1">OFFSET(Editor!$G$1,ROWS(Editor!$G$1:G93)*4+3,)</f>
        <v>0</v>
      </c>
      <c r="J90" s="47">
        <f ca="1">OFFSET(Editor!$I$1,ROWS(Editor!$I$1:I93)*4+3,)</f>
        <v>0</v>
      </c>
      <c r="K90">
        <f ca="1">OFFSET(Editor!$J$1,ROWS(Editor!$J$1:J93)*4+3,)</f>
        <v>0</v>
      </c>
      <c r="L90">
        <f>(D90*Config!$G$7)/Config!$C$7</f>
        <v>0</v>
      </c>
      <c r="M90" s="169">
        <f ca="1">OFFSET(Editor!$N$1,ROWS(Editor!$N$1:N93)*4+3,)</f>
      </c>
      <c r="N90">
        <f>IF(OR(A90=0,B90=0),"",IF(L90&lt;=0,"Ilógico: el tiempo de salida del subtítulo es menor o igual que el de entrada.",IF(AND(A91-B90&lt;=0,A91&lt;&gt;0),"¡Subtítulo solapado con el siguiente!",IF(A91-B90&gt;=Config!$C$6,"",IF(A91=0,"",IF(A91-B90&lt;Config!$C$6,"¡Tiempo INSUFICIENTE entre subtítulos!"))))&amp;IF(D90&gt;Config!$C$7," ¡Duración superior a "&amp;Config!$C$7&amp;" segundos!",IF(D90&gt;=Config!$C$8,"",IF(D90&lt;Config!$C$8," ¡Duración inferior a "&amp;Config!$C$8&amp;" segundos!")))&amp;IF(OR(K90&gt;Config!$C$9+(Config!$C$9*Config!$C$11),K90&gt;L90+(L90*Config!$C$11))," ¡EXCESO DE CARACTERES!","")&amp;IF(H90&lt;=Config!$G$10,"",IF(H90&gt;=Config!$G$10," ¡Línea 1 demasiado larga!"))&amp;IF(J90&lt;=Config!$G$10,"",IF(J90&gt;=Config!$G$10," ¡Línea 2 demasiado larga!"))))</f>
      </c>
      <c r="O90" s="18">
        <f>_xlfn.IFERROR(IF(OR(A90=0,B90=0),"",(IF(ISERROR(INDEX(Planos!$A$3:$A$5000,MATCH(1,INDEX((Planos!$A$3:$A$5000&gt;=A90)*(Planos!$A$3:$A$5000&lt;=B90),),0))),"","Cambio de plano en fotograma "&amp;INDEX(Planos!$A$3:$A$5000,MATCH(1,INDEX((Planos!$A$3:$A$5000&gt;=A90)*(Planos!$A$3:$A$5000&lt;=B90),),0)))))&amp;IF(OR(A90=0,B90=0),"",IF(INDEX(Planos!$A$3:$A$5000,MATCH(1,INDEX((Planos!$A$3:$A$5000&gt;=A90)*(Planos!$A$3:$A$5000&lt;=B90),),0))&lt;A90+Config!$C$8*Config!$C$5," (menos de "&amp;Config!$C$8&amp;" seg. desde la entrada)",""))&amp;IF(OR(A90=0,B90=0),"",IF(INDEX(Planos!$A$3:$A$5000,MATCH(1,INDEX((Planos!$A$3:$A$5000&gt;=A90)*(Planos!$A$3:$A$5000&lt;=B90),),0))&gt;B90-Config!$C$8*Config!$C$5," (menos de "&amp;Config!$C$8&amp;" seg. hasta la salida)","")),"")</f>
      </c>
    </row>
    <row r="91" spans="1:15" ht="12.75">
      <c r="A91" s="17">
        <f ca="1">OFFSET(Editor!$B$1,ROWS(Editor!$B$1:B94)*4+2,)</f>
        <v>0</v>
      </c>
      <c r="B91" s="17">
        <f ca="1">OFFSET(Editor!$B$1,ROWS(Editor!$B$1:B94)*4+3,)</f>
        <v>0</v>
      </c>
      <c r="C91" s="17">
        <f ca="1">OFFSET(Editor!$E$1,ROWS(Editor!$E$1:E94)*4+2,)</f>
        <v>0</v>
      </c>
      <c r="D91" s="98">
        <f ca="1">OFFSET(Editor!$B$1,ROWS(Editor!$B$1:B94)*4+4,)</f>
        <v>0</v>
      </c>
      <c r="E91" s="47">
        <f ca="1">OFFSET(Editor!$H$1,ROWS(Editor!$H$1:H94)*4+2,)</f>
      </c>
      <c r="F91" s="47">
        <f ca="1">OFFSET(Editor!$H$1,ROWS(Editor!$H$1:H94)*4+3,)</f>
      </c>
      <c r="G91" s="47">
        <f ca="1">OFFSET(Editor!$G$1,ROWS(Editor!$G$1:G94)*4+2,)</f>
        <v>0</v>
      </c>
      <c r="H91" s="47">
        <f ca="1">OFFSET(Editor!$I$1,ROWS(Editor!$I$1:I94)*4+2,)</f>
        <v>0</v>
      </c>
      <c r="I91" s="47">
        <f ca="1">OFFSET(Editor!$G$1,ROWS(Editor!$G$1:G94)*4+3,)</f>
        <v>0</v>
      </c>
      <c r="J91" s="47">
        <f ca="1">OFFSET(Editor!$I$1,ROWS(Editor!$I$1:I94)*4+3,)</f>
        <v>0</v>
      </c>
      <c r="K91">
        <f ca="1">OFFSET(Editor!$J$1,ROWS(Editor!$J$1:J94)*4+3,)</f>
        <v>0</v>
      </c>
      <c r="L91">
        <f>(D91*Config!$G$7)/Config!$C$7</f>
        <v>0</v>
      </c>
      <c r="M91" s="169">
        <f ca="1">OFFSET(Editor!$N$1,ROWS(Editor!$N$1:N94)*4+3,)</f>
      </c>
      <c r="N91">
        <f>IF(OR(A91=0,B91=0),"",IF(L91&lt;=0,"Ilógico: el tiempo de salida del subtítulo es menor o igual que el de entrada.",IF(AND(A92-B91&lt;=0,A92&lt;&gt;0),"¡Subtítulo solapado con el siguiente!",IF(A92-B91&gt;=Config!$C$6,"",IF(A92=0,"",IF(A92-B91&lt;Config!$C$6,"¡Tiempo INSUFICIENTE entre subtítulos!"))))&amp;IF(D91&gt;Config!$C$7," ¡Duración superior a "&amp;Config!$C$7&amp;" segundos!",IF(D91&gt;=Config!$C$8,"",IF(D91&lt;Config!$C$8," ¡Duración inferior a "&amp;Config!$C$8&amp;" segundos!")))&amp;IF(OR(K91&gt;Config!$C$9+(Config!$C$9*Config!$C$11),K91&gt;L91+(L91*Config!$C$11))," ¡EXCESO DE CARACTERES!","")&amp;IF(H91&lt;=Config!$G$10,"",IF(H91&gt;=Config!$G$10," ¡Línea 1 demasiado larga!"))&amp;IF(J91&lt;=Config!$G$10,"",IF(J91&gt;=Config!$G$10," ¡Línea 2 demasiado larga!"))))</f>
      </c>
      <c r="O91" s="18">
        <f>_xlfn.IFERROR(IF(OR(A91=0,B91=0),"",(IF(ISERROR(INDEX(Planos!$A$3:$A$5000,MATCH(1,INDEX((Planos!$A$3:$A$5000&gt;=A91)*(Planos!$A$3:$A$5000&lt;=B91),),0))),"","Cambio de plano en fotograma "&amp;INDEX(Planos!$A$3:$A$5000,MATCH(1,INDEX((Planos!$A$3:$A$5000&gt;=A91)*(Planos!$A$3:$A$5000&lt;=B91),),0)))))&amp;IF(OR(A91=0,B91=0),"",IF(INDEX(Planos!$A$3:$A$5000,MATCH(1,INDEX((Planos!$A$3:$A$5000&gt;=A91)*(Planos!$A$3:$A$5000&lt;=B91),),0))&lt;A91+Config!$C$8*Config!$C$5," (menos de "&amp;Config!$C$8&amp;" seg. desde la entrada)",""))&amp;IF(OR(A91=0,B91=0),"",IF(INDEX(Planos!$A$3:$A$5000,MATCH(1,INDEX((Planos!$A$3:$A$5000&gt;=A91)*(Planos!$A$3:$A$5000&lt;=B91),),0))&gt;B91-Config!$C$8*Config!$C$5," (menos de "&amp;Config!$C$8&amp;" seg. hasta la salida)","")),"")</f>
      </c>
    </row>
    <row r="92" spans="1:15" ht="12.75">
      <c r="A92" s="17">
        <f ca="1">OFFSET(Editor!$B$1,ROWS(Editor!$B$1:B95)*4+2,)</f>
        <v>0</v>
      </c>
      <c r="B92" s="17">
        <f ca="1">OFFSET(Editor!$B$1,ROWS(Editor!$B$1:B95)*4+3,)</f>
        <v>0</v>
      </c>
      <c r="C92" s="17">
        <f ca="1">OFFSET(Editor!$E$1,ROWS(Editor!$E$1:E95)*4+2,)</f>
        <v>0</v>
      </c>
      <c r="D92" s="98">
        <f ca="1">OFFSET(Editor!$B$1,ROWS(Editor!$B$1:B95)*4+4,)</f>
        <v>0</v>
      </c>
      <c r="E92" s="47">
        <f ca="1">OFFSET(Editor!$H$1,ROWS(Editor!$H$1:H95)*4+2,)</f>
      </c>
      <c r="F92" s="47">
        <f ca="1">OFFSET(Editor!$H$1,ROWS(Editor!$H$1:H95)*4+3,)</f>
      </c>
      <c r="G92" s="47">
        <f ca="1">OFFSET(Editor!$G$1,ROWS(Editor!$G$1:G95)*4+2,)</f>
        <v>0</v>
      </c>
      <c r="H92" s="47">
        <f ca="1">OFFSET(Editor!$I$1,ROWS(Editor!$I$1:I95)*4+2,)</f>
        <v>0</v>
      </c>
      <c r="I92" s="47">
        <f ca="1">OFFSET(Editor!$G$1,ROWS(Editor!$G$1:G95)*4+3,)</f>
        <v>0</v>
      </c>
      <c r="J92" s="47">
        <f ca="1">OFFSET(Editor!$I$1,ROWS(Editor!$I$1:I95)*4+3,)</f>
        <v>0</v>
      </c>
      <c r="K92">
        <f ca="1">OFFSET(Editor!$J$1,ROWS(Editor!$J$1:J95)*4+3,)</f>
        <v>0</v>
      </c>
      <c r="L92">
        <f>(D92*Config!$G$7)/Config!$C$7</f>
        <v>0</v>
      </c>
      <c r="M92" s="169">
        <f ca="1">OFFSET(Editor!$N$1,ROWS(Editor!$N$1:N95)*4+3,)</f>
      </c>
      <c r="N92">
        <f>IF(OR(A92=0,B92=0),"",IF(L92&lt;=0,"Ilógico: el tiempo de salida del subtítulo es menor o igual que el de entrada.",IF(AND(A93-B92&lt;=0,A93&lt;&gt;0),"¡Subtítulo solapado con el siguiente!",IF(A93-B92&gt;=Config!$C$6,"",IF(A93=0,"",IF(A93-B92&lt;Config!$C$6,"¡Tiempo INSUFICIENTE entre subtítulos!"))))&amp;IF(D92&gt;Config!$C$7," ¡Duración superior a "&amp;Config!$C$7&amp;" segundos!",IF(D92&gt;=Config!$C$8,"",IF(D92&lt;Config!$C$8," ¡Duración inferior a "&amp;Config!$C$8&amp;" segundos!")))&amp;IF(OR(K92&gt;Config!$C$9+(Config!$C$9*Config!$C$11),K92&gt;L92+(L92*Config!$C$11))," ¡EXCESO DE CARACTERES!","")&amp;IF(H92&lt;=Config!$G$10,"",IF(H92&gt;=Config!$G$10," ¡Línea 1 demasiado larga!"))&amp;IF(J92&lt;=Config!$G$10,"",IF(J92&gt;=Config!$G$10," ¡Línea 2 demasiado larga!"))))</f>
      </c>
      <c r="O92" s="18">
        <f>_xlfn.IFERROR(IF(OR(A92=0,B92=0),"",(IF(ISERROR(INDEX(Planos!$A$3:$A$5000,MATCH(1,INDEX((Planos!$A$3:$A$5000&gt;=A92)*(Planos!$A$3:$A$5000&lt;=B92),),0))),"","Cambio de plano en fotograma "&amp;INDEX(Planos!$A$3:$A$5000,MATCH(1,INDEX((Planos!$A$3:$A$5000&gt;=A92)*(Planos!$A$3:$A$5000&lt;=B92),),0)))))&amp;IF(OR(A92=0,B92=0),"",IF(INDEX(Planos!$A$3:$A$5000,MATCH(1,INDEX((Planos!$A$3:$A$5000&gt;=A92)*(Planos!$A$3:$A$5000&lt;=B92),),0))&lt;A92+Config!$C$8*Config!$C$5," (menos de "&amp;Config!$C$8&amp;" seg. desde la entrada)",""))&amp;IF(OR(A92=0,B92=0),"",IF(INDEX(Planos!$A$3:$A$5000,MATCH(1,INDEX((Planos!$A$3:$A$5000&gt;=A92)*(Planos!$A$3:$A$5000&lt;=B92),),0))&gt;B92-Config!$C$8*Config!$C$5," (menos de "&amp;Config!$C$8&amp;" seg. hasta la salida)","")),"")</f>
      </c>
    </row>
    <row r="93" spans="1:15" ht="12.75">
      <c r="A93" s="17">
        <f ca="1">OFFSET(Editor!$B$1,ROWS(Editor!$B$1:B96)*4+2,)</f>
        <v>0</v>
      </c>
      <c r="B93" s="17">
        <f ca="1">OFFSET(Editor!$B$1,ROWS(Editor!$B$1:B96)*4+3,)</f>
        <v>0</v>
      </c>
      <c r="C93" s="17">
        <f ca="1">OFFSET(Editor!$E$1,ROWS(Editor!$E$1:E96)*4+2,)</f>
        <v>0</v>
      </c>
      <c r="D93" s="98">
        <f ca="1">OFFSET(Editor!$B$1,ROWS(Editor!$B$1:B96)*4+4,)</f>
        <v>0</v>
      </c>
      <c r="E93" s="47">
        <f ca="1">OFFSET(Editor!$H$1,ROWS(Editor!$H$1:H96)*4+2,)</f>
      </c>
      <c r="F93" s="47">
        <f ca="1">OFFSET(Editor!$H$1,ROWS(Editor!$H$1:H96)*4+3,)</f>
      </c>
      <c r="G93" s="47">
        <f ca="1">OFFSET(Editor!$G$1,ROWS(Editor!$G$1:G96)*4+2,)</f>
        <v>0</v>
      </c>
      <c r="H93" s="47">
        <f ca="1">OFFSET(Editor!$I$1,ROWS(Editor!$I$1:I96)*4+2,)</f>
        <v>0</v>
      </c>
      <c r="I93" s="47">
        <f ca="1">OFFSET(Editor!$G$1,ROWS(Editor!$G$1:G96)*4+3,)</f>
        <v>0</v>
      </c>
      <c r="J93" s="47">
        <f ca="1">OFFSET(Editor!$I$1,ROWS(Editor!$I$1:I96)*4+3,)</f>
        <v>0</v>
      </c>
      <c r="K93">
        <f ca="1">OFFSET(Editor!$J$1,ROWS(Editor!$J$1:J96)*4+3,)</f>
        <v>0</v>
      </c>
      <c r="L93">
        <f>(D93*Config!$G$7)/Config!$C$7</f>
        <v>0</v>
      </c>
      <c r="M93" s="169">
        <f ca="1">OFFSET(Editor!$N$1,ROWS(Editor!$N$1:N96)*4+3,)</f>
      </c>
      <c r="N93">
        <f>IF(OR(A93=0,B93=0),"",IF(L93&lt;=0,"Ilógico: el tiempo de salida del subtítulo es menor o igual que el de entrada.",IF(AND(A94-B93&lt;=0,A94&lt;&gt;0),"¡Subtítulo solapado con el siguiente!",IF(A94-B93&gt;=Config!$C$6,"",IF(A94=0,"",IF(A94-B93&lt;Config!$C$6,"¡Tiempo INSUFICIENTE entre subtítulos!"))))&amp;IF(D93&gt;Config!$C$7," ¡Duración superior a "&amp;Config!$C$7&amp;" segundos!",IF(D93&gt;=Config!$C$8,"",IF(D93&lt;Config!$C$8," ¡Duración inferior a "&amp;Config!$C$8&amp;" segundos!")))&amp;IF(OR(K93&gt;Config!$C$9+(Config!$C$9*Config!$C$11),K93&gt;L93+(L93*Config!$C$11))," ¡EXCESO DE CARACTERES!","")&amp;IF(H93&lt;=Config!$G$10,"",IF(H93&gt;=Config!$G$10," ¡Línea 1 demasiado larga!"))&amp;IF(J93&lt;=Config!$G$10,"",IF(J93&gt;=Config!$G$10," ¡Línea 2 demasiado larga!"))))</f>
      </c>
      <c r="O93" s="18">
        <f>_xlfn.IFERROR(IF(OR(A93=0,B93=0),"",(IF(ISERROR(INDEX(Planos!$A$3:$A$5000,MATCH(1,INDEX((Planos!$A$3:$A$5000&gt;=A93)*(Planos!$A$3:$A$5000&lt;=B93),),0))),"","Cambio de plano en fotograma "&amp;INDEX(Planos!$A$3:$A$5000,MATCH(1,INDEX((Planos!$A$3:$A$5000&gt;=A93)*(Planos!$A$3:$A$5000&lt;=B93),),0)))))&amp;IF(OR(A93=0,B93=0),"",IF(INDEX(Planos!$A$3:$A$5000,MATCH(1,INDEX((Planos!$A$3:$A$5000&gt;=A93)*(Planos!$A$3:$A$5000&lt;=B93),),0))&lt;A93+Config!$C$8*Config!$C$5," (menos de "&amp;Config!$C$8&amp;" seg. desde la entrada)",""))&amp;IF(OR(A93=0,B93=0),"",IF(INDEX(Planos!$A$3:$A$5000,MATCH(1,INDEX((Planos!$A$3:$A$5000&gt;=A93)*(Planos!$A$3:$A$5000&lt;=B93),),0))&gt;B93-Config!$C$8*Config!$C$5," (menos de "&amp;Config!$C$8&amp;" seg. hasta la salida)","")),"")</f>
      </c>
    </row>
    <row r="94" spans="1:15" ht="12.75">
      <c r="A94" s="17">
        <f ca="1">OFFSET(Editor!$B$1,ROWS(Editor!$B$1:B97)*4+2,)</f>
        <v>0</v>
      </c>
      <c r="B94" s="17">
        <f ca="1">OFFSET(Editor!$B$1,ROWS(Editor!$B$1:B97)*4+3,)</f>
        <v>0</v>
      </c>
      <c r="C94" s="17">
        <f ca="1">OFFSET(Editor!$E$1,ROWS(Editor!$E$1:E97)*4+2,)</f>
        <v>0</v>
      </c>
      <c r="D94" s="98">
        <f ca="1">OFFSET(Editor!$B$1,ROWS(Editor!$B$1:B97)*4+4,)</f>
        <v>0</v>
      </c>
      <c r="E94" s="47">
        <f ca="1">OFFSET(Editor!$H$1,ROWS(Editor!$H$1:H97)*4+2,)</f>
      </c>
      <c r="F94" s="47">
        <f ca="1">OFFSET(Editor!$H$1,ROWS(Editor!$H$1:H97)*4+3,)</f>
      </c>
      <c r="G94" s="47">
        <f ca="1">OFFSET(Editor!$G$1,ROWS(Editor!$G$1:G97)*4+2,)</f>
        <v>0</v>
      </c>
      <c r="H94" s="47">
        <f ca="1">OFFSET(Editor!$I$1,ROWS(Editor!$I$1:I97)*4+2,)</f>
        <v>0</v>
      </c>
      <c r="I94" s="47">
        <f ca="1">OFFSET(Editor!$G$1,ROWS(Editor!$G$1:G97)*4+3,)</f>
        <v>0</v>
      </c>
      <c r="J94" s="47">
        <f ca="1">OFFSET(Editor!$I$1,ROWS(Editor!$I$1:I97)*4+3,)</f>
        <v>0</v>
      </c>
      <c r="K94">
        <f ca="1">OFFSET(Editor!$J$1,ROWS(Editor!$J$1:J97)*4+3,)</f>
        <v>0</v>
      </c>
      <c r="L94">
        <f>(D94*Config!$G$7)/Config!$C$7</f>
        <v>0</v>
      </c>
      <c r="M94" s="169">
        <f ca="1">OFFSET(Editor!$N$1,ROWS(Editor!$N$1:N97)*4+3,)</f>
      </c>
      <c r="N94">
        <f>IF(OR(A94=0,B94=0),"",IF(L94&lt;=0,"Ilógico: el tiempo de salida del subtítulo es menor o igual que el de entrada.",IF(AND(A95-B94&lt;=0,A95&lt;&gt;0),"¡Subtítulo solapado con el siguiente!",IF(A95-B94&gt;=Config!$C$6,"",IF(A95=0,"",IF(A95-B94&lt;Config!$C$6,"¡Tiempo INSUFICIENTE entre subtítulos!"))))&amp;IF(D94&gt;Config!$C$7," ¡Duración superior a "&amp;Config!$C$7&amp;" segundos!",IF(D94&gt;=Config!$C$8,"",IF(D94&lt;Config!$C$8," ¡Duración inferior a "&amp;Config!$C$8&amp;" segundos!")))&amp;IF(OR(K94&gt;Config!$C$9+(Config!$C$9*Config!$C$11),K94&gt;L94+(L94*Config!$C$11))," ¡EXCESO DE CARACTERES!","")&amp;IF(H94&lt;=Config!$G$10,"",IF(H94&gt;=Config!$G$10," ¡Línea 1 demasiado larga!"))&amp;IF(J94&lt;=Config!$G$10,"",IF(J94&gt;=Config!$G$10," ¡Línea 2 demasiado larga!"))))</f>
      </c>
      <c r="O94" s="18">
        <f>_xlfn.IFERROR(IF(OR(A94=0,B94=0),"",(IF(ISERROR(INDEX(Planos!$A$3:$A$5000,MATCH(1,INDEX((Planos!$A$3:$A$5000&gt;=A94)*(Planos!$A$3:$A$5000&lt;=B94),),0))),"","Cambio de plano en fotograma "&amp;INDEX(Planos!$A$3:$A$5000,MATCH(1,INDEX((Planos!$A$3:$A$5000&gt;=A94)*(Planos!$A$3:$A$5000&lt;=B94),),0)))))&amp;IF(OR(A94=0,B94=0),"",IF(INDEX(Planos!$A$3:$A$5000,MATCH(1,INDEX((Planos!$A$3:$A$5000&gt;=A94)*(Planos!$A$3:$A$5000&lt;=B94),),0))&lt;A94+Config!$C$8*Config!$C$5," (menos de "&amp;Config!$C$8&amp;" seg. desde la entrada)",""))&amp;IF(OR(A94=0,B94=0),"",IF(INDEX(Planos!$A$3:$A$5000,MATCH(1,INDEX((Planos!$A$3:$A$5000&gt;=A94)*(Planos!$A$3:$A$5000&lt;=B94),),0))&gt;B94-Config!$C$8*Config!$C$5," (menos de "&amp;Config!$C$8&amp;" seg. hasta la salida)","")),"")</f>
      </c>
    </row>
    <row r="95" spans="1:15" ht="12.75">
      <c r="A95" s="17">
        <f ca="1">OFFSET(Editor!$B$1,ROWS(Editor!$B$1:B98)*4+2,)</f>
        <v>0</v>
      </c>
      <c r="B95" s="17">
        <f ca="1">OFFSET(Editor!$B$1,ROWS(Editor!$B$1:B98)*4+3,)</f>
        <v>0</v>
      </c>
      <c r="C95" s="17">
        <f ca="1">OFFSET(Editor!$E$1,ROWS(Editor!$E$1:E98)*4+2,)</f>
        <v>0</v>
      </c>
      <c r="D95" s="98">
        <f ca="1">OFFSET(Editor!$B$1,ROWS(Editor!$B$1:B98)*4+4,)</f>
        <v>0</v>
      </c>
      <c r="E95" s="47">
        <f ca="1">OFFSET(Editor!$H$1,ROWS(Editor!$H$1:H98)*4+2,)</f>
      </c>
      <c r="F95" s="47">
        <f ca="1">OFFSET(Editor!$H$1,ROWS(Editor!$H$1:H98)*4+3,)</f>
      </c>
      <c r="G95" s="47">
        <f ca="1">OFFSET(Editor!$G$1,ROWS(Editor!$G$1:G98)*4+2,)</f>
        <v>0</v>
      </c>
      <c r="H95" s="47">
        <f ca="1">OFFSET(Editor!$I$1,ROWS(Editor!$I$1:I98)*4+2,)</f>
        <v>0</v>
      </c>
      <c r="I95" s="47">
        <f ca="1">OFFSET(Editor!$G$1,ROWS(Editor!$G$1:G98)*4+3,)</f>
        <v>0</v>
      </c>
      <c r="J95" s="47">
        <f ca="1">OFFSET(Editor!$I$1,ROWS(Editor!$I$1:I98)*4+3,)</f>
        <v>0</v>
      </c>
      <c r="K95">
        <f ca="1">OFFSET(Editor!$J$1,ROWS(Editor!$J$1:J98)*4+3,)</f>
        <v>0</v>
      </c>
      <c r="L95">
        <f>(D95*Config!$G$7)/Config!$C$7</f>
        <v>0</v>
      </c>
      <c r="M95" s="169">
        <f ca="1">OFFSET(Editor!$N$1,ROWS(Editor!$N$1:N98)*4+3,)</f>
      </c>
      <c r="N95">
        <f>IF(OR(A95=0,B95=0),"",IF(L95&lt;=0,"Ilógico: el tiempo de salida del subtítulo es menor o igual que el de entrada.",IF(AND(A96-B95&lt;=0,A96&lt;&gt;0),"¡Subtítulo solapado con el siguiente!",IF(A96-B95&gt;=Config!$C$6,"",IF(A96=0,"",IF(A96-B95&lt;Config!$C$6,"¡Tiempo INSUFICIENTE entre subtítulos!"))))&amp;IF(D95&gt;Config!$C$7," ¡Duración superior a "&amp;Config!$C$7&amp;" segundos!",IF(D95&gt;=Config!$C$8,"",IF(D95&lt;Config!$C$8," ¡Duración inferior a "&amp;Config!$C$8&amp;" segundos!")))&amp;IF(OR(K95&gt;Config!$C$9+(Config!$C$9*Config!$C$11),K95&gt;L95+(L95*Config!$C$11))," ¡EXCESO DE CARACTERES!","")&amp;IF(H95&lt;=Config!$G$10,"",IF(H95&gt;=Config!$G$10," ¡Línea 1 demasiado larga!"))&amp;IF(J95&lt;=Config!$G$10,"",IF(J95&gt;=Config!$G$10," ¡Línea 2 demasiado larga!"))))</f>
      </c>
      <c r="O95" s="18">
        <f>_xlfn.IFERROR(IF(OR(A95=0,B95=0),"",(IF(ISERROR(INDEX(Planos!$A$3:$A$5000,MATCH(1,INDEX((Planos!$A$3:$A$5000&gt;=A95)*(Planos!$A$3:$A$5000&lt;=B95),),0))),"","Cambio de plano en fotograma "&amp;INDEX(Planos!$A$3:$A$5000,MATCH(1,INDEX((Planos!$A$3:$A$5000&gt;=A95)*(Planos!$A$3:$A$5000&lt;=B95),),0)))))&amp;IF(OR(A95=0,B95=0),"",IF(INDEX(Planos!$A$3:$A$5000,MATCH(1,INDEX((Planos!$A$3:$A$5000&gt;=A95)*(Planos!$A$3:$A$5000&lt;=B95),),0))&lt;A95+Config!$C$8*Config!$C$5," (menos de "&amp;Config!$C$8&amp;" seg. desde la entrada)",""))&amp;IF(OR(A95=0,B95=0),"",IF(INDEX(Planos!$A$3:$A$5000,MATCH(1,INDEX((Planos!$A$3:$A$5000&gt;=A95)*(Planos!$A$3:$A$5000&lt;=B95),),0))&gt;B95-Config!$C$8*Config!$C$5," (menos de "&amp;Config!$C$8&amp;" seg. hasta la salida)","")),"")</f>
      </c>
    </row>
    <row r="96" spans="1:15" ht="12.75">
      <c r="A96" s="17">
        <f ca="1">OFFSET(Editor!$B$1,ROWS(Editor!$B$1:B99)*4+2,)</f>
        <v>0</v>
      </c>
      <c r="B96" s="17">
        <f ca="1">OFFSET(Editor!$B$1,ROWS(Editor!$B$1:B99)*4+3,)</f>
        <v>0</v>
      </c>
      <c r="C96" s="17">
        <f ca="1">OFFSET(Editor!$E$1,ROWS(Editor!$E$1:E99)*4+2,)</f>
        <v>0</v>
      </c>
      <c r="D96" s="98">
        <f ca="1">OFFSET(Editor!$B$1,ROWS(Editor!$B$1:B99)*4+4,)</f>
        <v>0</v>
      </c>
      <c r="E96" s="47">
        <f ca="1">OFFSET(Editor!$H$1,ROWS(Editor!$H$1:H99)*4+2,)</f>
      </c>
      <c r="F96" s="47">
        <f ca="1">OFFSET(Editor!$H$1,ROWS(Editor!$H$1:H99)*4+3,)</f>
      </c>
      <c r="G96" s="47">
        <f ca="1">OFFSET(Editor!$G$1,ROWS(Editor!$G$1:G99)*4+2,)</f>
        <v>0</v>
      </c>
      <c r="H96" s="47">
        <f ca="1">OFFSET(Editor!$I$1,ROWS(Editor!$I$1:I99)*4+2,)</f>
        <v>0</v>
      </c>
      <c r="I96" s="47">
        <f ca="1">OFFSET(Editor!$G$1,ROWS(Editor!$G$1:G99)*4+3,)</f>
        <v>0</v>
      </c>
      <c r="J96" s="47">
        <f ca="1">OFFSET(Editor!$I$1,ROWS(Editor!$I$1:I99)*4+3,)</f>
        <v>0</v>
      </c>
      <c r="K96">
        <f ca="1">OFFSET(Editor!$J$1,ROWS(Editor!$J$1:J99)*4+3,)</f>
        <v>0</v>
      </c>
      <c r="L96">
        <f>(D96*Config!$G$7)/Config!$C$7</f>
        <v>0</v>
      </c>
      <c r="M96" s="169">
        <f ca="1">OFFSET(Editor!$N$1,ROWS(Editor!$N$1:N99)*4+3,)</f>
      </c>
      <c r="N96">
        <f>IF(OR(A96=0,B96=0),"",IF(L96&lt;=0,"Ilógico: el tiempo de salida del subtítulo es menor o igual que el de entrada.",IF(AND(A97-B96&lt;=0,A97&lt;&gt;0),"¡Subtítulo solapado con el siguiente!",IF(A97-B96&gt;=Config!$C$6,"",IF(A97=0,"",IF(A97-B96&lt;Config!$C$6,"¡Tiempo INSUFICIENTE entre subtítulos!"))))&amp;IF(D96&gt;Config!$C$7," ¡Duración superior a "&amp;Config!$C$7&amp;" segundos!",IF(D96&gt;=Config!$C$8,"",IF(D96&lt;Config!$C$8," ¡Duración inferior a "&amp;Config!$C$8&amp;" segundos!")))&amp;IF(OR(K96&gt;Config!$C$9+(Config!$C$9*Config!$C$11),K96&gt;L96+(L96*Config!$C$11))," ¡EXCESO DE CARACTERES!","")&amp;IF(H96&lt;=Config!$G$10,"",IF(H96&gt;=Config!$G$10," ¡Línea 1 demasiado larga!"))&amp;IF(J96&lt;=Config!$G$10,"",IF(J96&gt;=Config!$G$10," ¡Línea 2 demasiado larga!"))))</f>
      </c>
      <c r="O96" s="18">
        <f>_xlfn.IFERROR(IF(OR(A96=0,B96=0),"",(IF(ISERROR(INDEX(Planos!$A$3:$A$5000,MATCH(1,INDEX((Planos!$A$3:$A$5000&gt;=A96)*(Planos!$A$3:$A$5000&lt;=B96),),0))),"","Cambio de plano en fotograma "&amp;INDEX(Planos!$A$3:$A$5000,MATCH(1,INDEX((Planos!$A$3:$A$5000&gt;=A96)*(Planos!$A$3:$A$5000&lt;=B96),),0)))))&amp;IF(OR(A96=0,B96=0),"",IF(INDEX(Planos!$A$3:$A$5000,MATCH(1,INDEX((Planos!$A$3:$A$5000&gt;=A96)*(Planos!$A$3:$A$5000&lt;=B96),),0))&lt;A96+Config!$C$8*Config!$C$5," (menos de "&amp;Config!$C$8&amp;" seg. desde la entrada)",""))&amp;IF(OR(A96=0,B96=0),"",IF(INDEX(Planos!$A$3:$A$5000,MATCH(1,INDEX((Planos!$A$3:$A$5000&gt;=A96)*(Planos!$A$3:$A$5000&lt;=B96),),0))&gt;B96-Config!$C$8*Config!$C$5," (menos de "&amp;Config!$C$8&amp;" seg. hasta la salida)","")),"")</f>
      </c>
    </row>
    <row r="97" spans="1:15" ht="12.75">
      <c r="A97" s="17">
        <f ca="1">OFFSET(Editor!$B$1,ROWS(Editor!$B$1:B100)*4+2,)</f>
        <v>0</v>
      </c>
      <c r="B97" s="17">
        <f ca="1">OFFSET(Editor!$B$1,ROWS(Editor!$B$1:B100)*4+3,)</f>
        <v>0</v>
      </c>
      <c r="C97" s="17">
        <f ca="1">OFFSET(Editor!$E$1,ROWS(Editor!$E$1:E100)*4+2,)</f>
        <v>0</v>
      </c>
      <c r="D97" s="98">
        <f ca="1">OFFSET(Editor!$B$1,ROWS(Editor!$B$1:B100)*4+4,)</f>
        <v>0</v>
      </c>
      <c r="E97" s="47">
        <f ca="1">OFFSET(Editor!$H$1,ROWS(Editor!$H$1:H100)*4+2,)</f>
      </c>
      <c r="F97" s="47">
        <f ca="1">OFFSET(Editor!$H$1,ROWS(Editor!$H$1:H100)*4+3,)</f>
      </c>
      <c r="G97" s="47">
        <f ca="1">OFFSET(Editor!$G$1,ROWS(Editor!$G$1:G100)*4+2,)</f>
        <v>0</v>
      </c>
      <c r="H97" s="47">
        <f ca="1">OFFSET(Editor!$I$1,ROWS(Editor!$I$1:I100)*4+2,)</f>
        <v>0</v>
      </c>
      <c r="I97" s="47">
        <f ca="1">OFFSET(Editor!$G$1,ROWS(Editor!$G$1:G100)*4+3,)</f>
        <v>0</v>
      </c>
      <c r="J97" s="47">
        <f ca="1">OFFSET(Editor!$I$1,ROWS(Editor!$I$1:I100)*4+3,)</f>
        <v>0</v>
      </c>
      <c r="K97">
        <f ca="1">OFFSET(Editor!$J$1,ROWS(Editor!$J$1:J100)*4+3,)</f>
        <v>0</v>
      </c>
      <c r="L97">
        <f>(D97*Config!$G$7)/Config!$C$7</f>
        <v>0</v>
      </c>
      <c r="M97" s="169">
        <f ca="1">OFFSET(Editor!$N$1,ROWS(Editor!$N$1:N100)*4+3,)</f>
      </c>
      <c r="N97">
        <f>IF(OR(A97=0,B97=0),"",IF(L97&lt;=0,"Ilógico: el tiempo de salida del subtítulo es menor o igual que el de entrada.",IF(AND(A98-B97&lt;=0,A98&lt;&gt;0),"¡Subtítulo solapado con el siguiente!",IF(A98-B97&gt;=Config!$C$6,"",IF(A98=0,"",IF(A98-B97&lt;Config!$C$6,"¡Tiempo INSUFICIENTE entre subtítulos!"))))&amp;IF(D97&gt;Config!$C$7," ¡Duración superior a "&amp;Config!$C$7&amp;" segundos!",IF(D97&gt;=Config!$C$8,"",IF(D97&lt;Config!$C$8," ¡Duración inferior a "&amp;Config!$C$8&amp;" segundos!")))&amp;IF(OR(K97&gt;Config!$C$9+(Config!$C$9*Config!$C$11),K97&gt;L97+(L97*Config!$C$11))," ¡EXCESO DE CARACTERES!","")&amp;IF(H97&lt;=Config!$G$10,"",IF(H97&gt;=Config!$G$10," ¡Línea 1 demasiado larga!"))&amp;IF(J97&lt;=Config!$G$10,"",IF(J97&gt;=Config!$G$10," ¡Línea 2 demasiado larga!"))))</f>
      </c>
      <c r="O97" s="18">
        <f>_xlfn.IFERROR(IF(OR(A97=0,B97=0),"",(IF(ISERROR(INDEX(Planos!$A$3:$A$5000,MATCH(1,INDEX((Planos!$A$3:$A$5000&gt;=A97)*(Planos!$A$3:$A$5000&lt;=B97),),0))),"","Cambio de plano en fotograma "&amp;INDEX(Planos!$A$3:$A$5000,MATCH(1,INDEX((Planos!$A$3:$A$5000&gt;=A97)*(Planos!$A$3:$A$5000&lt;=B97),),0)))))&amp;IF(OR(A97=0,B97=0),"",IF(INDEX(Planos!$A$3:$A$5000,MATCH(1,INDEX((Planos!$A$3:$A$5000&gt;=A97)*(Planos!$A$3:$A$5000&lt;=B97),),0))&lt;A97+Config!$C$8*Config!$C$5," (menos de "&amp;Config!$C$8&amp;" seg. desde la entrada)",""))&amp;IF(OR(A97=0,B97=0),"",IF(INDEX(Planos!$A$3:$A$5000,MATCH(1,INDEX((Planos!$A$3:$A$5000&gt;=A97)*(Planos!$A$3:$A$5000&lt;=B97),),0))&gt;B97-Config!$C$8*Config!$C$5," (menos de "&amp;Config!$C$8&amp;" seg. hasta la salida)","")),"")</f>
      </c>
    </row>
    <row r="98" spans="1:15" ht="12.75">
      <c r="A98" s="17">
        <f ca="1">OFFSET(Editor!$B$1,ROWS(Editor!$B$1:B101)*4+2,)</f>
        <v>0</v>
      </c>
      <c r="B98" s="17">
        <f ca="1">OFFSET(Editor!$B$1,ROWS(Editor!$B$1:B101)*4+3,)</f>
        <v>0</v>
      </c>
      <c r="C98" s="17">
        <f ca="1">OFFSET(Editor!$E$1,ROWS(Editor!$E$1:E101)*4+2,)</f>
        <v>0</v>
      </c>
      <c r="D98" s="98">
        <f ca="1">OFFSET(Editor!$B$1,ROWS(Editor!$B$1:B101)*4+4,)</f>
        <v>0</v>
      </c>
      <c r="E98" s="47">
        <f ca="1">OFFSET(Editor!$H$1,ROWS(Editor!$H$1:H101)*4+2,)</f>
        <v>0</v>
      </c>
      <c r="F98" s="47">
        <f ca="1">OFFSET(Editor!$H$1,ROWS(Editor!$H$1:H101)*4+3,)</f>
        <v>0</v>
      </c>
      <c r="G98" s="47">
        <f ca="1">OFFSET(Editor!$G$1,ROWS(Editor!$G$1:G101)*4+2,)</f>
        <v>0</v>
      </c>
      <c r="H98" s="47">
        <f ca="1">OFFSET(Editor!$I$1,ROWS(Editor!$I$1:I101)*4+2,)</f>
        <v>0</v>
      </c>
      <c r="I98" s="47">
        <f ca="1">OFFSET(Editor!$G$1,ROWS(Editor!$G$1:G101)*4+3,)</f>
        <v>0</v>
      </c>
      <c r="J98" s="47">
        <f ca="1">OFFSET(Editor!$I$1,ROWS(Editor!$I$1:I101)*4+3,)</f>
        <v>0</v>
      </c>
      <c r="K98">
        <f ca="1">OFFSET(Editor!$J$1,ROWS(Editor!$J$1:J101)*4+3,)</f>
        <v>0</v>
      </c>
      <c r="L98">
        <f>(D98*Config!$G$7)/Config!$C$7</f>
        <v>0</v>
      </c>
      <c r="M98" s="169">
        <f ca="1">OFFSET(Editor!$N$1,ROWS(Editor!$N$1:N101)*4+3,)</f>
        <v>0</v>
      </c>
      <c r="N98">
        <f>IF(OR(A98=0,B98=0),"",IF(L98&lt;=0,"Ilógico: el tiempo de salida del subtítulo es menor o igual que el de entrada.",IF(AND(A99-B98&lt;=0,A99&lt;&gt;0),"¡Subtítulo solapado con el siguiente!",IF(A99-B98&gt;=Config!$C$6,"",IF(A99=0,"",IF(A99-B98&lt;Config!$C$6,"¡Tiempo INSUFICIENTE entre subtítulos!"))))&amp;IF(D98&gt;Config!$C$7," ¡Duración superior a "&amp;Config!$C$7&amp;" segundos!",IF(D98&gt;=Config!$C$8,"",IF(D98&lt;Config!$C$8," ¡Duración inferior a "&amp;Config!$C$8&amp;" segundos!")))&amp;IF(OR(K98&gt;Config!$C$9+(Config!$C$9*Config!$C$11),K98&gt;L98+(L98*Config!$C$11))," ¡EXCESO DE CARACTERES!","")&amp;IF(H98&lt;=Config!$G$10,"",IF(H98&gt;=Config!$G$10," ¡Línea 1 demasiado larga!"))&amp;IF(J98&lt;=Config!$G$10,"",IF(J98&gt;=Config!$G$10," ¡Línea 2 demasiado larga!"))))</f>
      </c>
      <c r="O98" s="18">
        <f>_xlfn.IFERROR(IF(OR(A98=0,B98=0),"",(IF(ISERROR(INDEX(Planos!$A$3:$A$5000,MATCH(1,INDEX((Planos!$A$3:$A$5000&gt;=A98)*(Planos!$A$3:$A$5000&lt;=B98),),0))),"","Cambio de plano en fotograma "&amp;INDEX(Planos!$A$3:$A$5000,MATCH(1,INDEX((Planos!$A$3:$A$5000&gt;=A98)*(Planos!$A$3:$A$5000&lt;=B98),),0)))))&amp;IF(OR(A98=0,B98=0),"",IF(INDEX(Planos!$A$3:$A$5000,MATCH(1,INDEX((Planos!$A$3:$A$5000&gt;=A98)*(Planos!$A$3:$A$5000&lt;=B98),),0))&lt;A98+Config!$C$8*Config!$C$5," (menos de "&amp;Config!$C$8&amp;" seg. desde la entrada)",""))&amp;IF(OR(A98=0,B98=0),"",IF(INDEX(Planos!$A$3:$A$5000,MATCH(1,INDEX((Planos!$A$3:$A$5000&gt;=A98)*(Planos!$A$3:$A$5000&lt;=B98),),0))&gt;B98-Config!$C$8*Config!$C$5," (menos de "&amp;Config!$C$8&amp;" seg. hasta la salida)","")),"")</f>
      </c>
    </row>
    <row r="99" spans="1:15" ht="12.75">
      <c r="A99" s="17">
        <f ca="1">OFFSET(Editor!$B$1,ROWS(Editor!$B$1:B102)*4+2,)</f>
        <v>0</v>
      </c>
      <c r="B99" s="17">
        <f ca="1">OFFSET(Editor!$B$1,ROWS(Editor!$B$1:B102)*4+3,)</f>
        <v>0</v>
      </c>
      <c r="C99" s="17">
        <f ca="1">OFFSET(Editor!$E$1,ROWS(Editor!$E$1:E102)*4+2,)</f>
        <v>0</v>
      </c>
      <c r="D99" s="98">
        <f ca="1">OFFSET(Editor!$B$1,ROWS(Editor!$B$1:B102)*4+4,)</f>
        <v>0</v>
      </c>
      <c r="E99" s="47">
        <f ca="1">OFFSET(Editor!$H$1,ROWS(Editor!$H$1:H102)*4+2,)</f>
        <v>0</v>
      </c>
      <c r="F99" s="47">
        <f ca="1">OFFSET(Editor!$H$1,ROWS(Editor!$H$1:H102)*4+3,)</f>
        <v>0</v>
      </c>
      <c r="G99" s="47">
        <f ca="1">OFFSET(Editor!$G$1,ROWS(Editor!$G$1:G102)*4+2,)</f>
        <v>0</v>
      </c>
      <c r="H99" s="47">
        <f ca="1">OFFSET(Editor!$I$1,ROWS(Editor!$I$1:I102)*4+2,)</f>
        <v>0</v>
      </c>
      <c r="I99" s="47">
        <f ca="1">OFFSET(Editor!$G$1,ROWS(Editor!$G$1:G102)*4+3,)</f>
        <v>0</v>
      </c>
      <c r="J99" s="47">
        <f ca="1">OFFSET(Editor!$I$1,ROWS(Editor!$I$1:I102)*4+3,)</f>
        <v>0</v>
      </c>
      <c r="K99">
        <f ca="1">OFFSET(Editor!$J$1,ROWS(Editor!$J$1:J102)*4+3,)</f>
        <v>0</v>
      </c>
      <c r="L99">
        <f>(D99*Config!$G$7)/Config!$C$7</f>
        <v>0</v>
      </c>
      <c r="M99" s="169">
        <f ca="1">OFFSET(Editor!$N$1,ROWS(Editor!$N$1:N102)*4+3,)</f>
        <v>0</v>
      </c>
      <c r="N99">
        <f>IF(OR(A99=0,B99=0),"",IF(L99&lt;=0,"Ilógico: el tiempo de salida del subtítulo es menor o igual que el de entrada.",IF(AND(A100-B99&lt;=0,A100&lt;&gt;0),"¡Subtítulo solapado con el siguiente!",IF(A100-B99&gt;=Config!$C$6,"",IF(A100=0,"",IF(A100-B99&lt;Config!$C$6,"¡Tiempo INSUFICIENTE entre subtítulos!"))))&amp;IF(D99&gt;Config!$C$7," ¡Duración superior a "&amp;Config!$C$7&amp;" segundos!",IF(D99&gt;=Config!$C$8,"",IF(D99&lt;Config!$C$8," ¡Duración inferior a "&amp;Config!$C$8&amp;" segundos!")))&amp;IF(OR(K99&gt;Config!$C$9+(Config!$C$9*Config!$C$11),K99&gt;L99+(L99*Config!$C$11))," ¡EXCESO DE CARACTERES!","")&amp;IF(H99&lt;=Config!$G$10,"",IF(H99&gt;=Config!$G$10," ¡Línea 1 demasiado larga!"))&amp;IF(J99&lt;=Config!$G$10,"",IF(J99&gt;=Config!$G$10," ¡Línea 2 demasiado larga!"))))</f>
      </c>
      <c r="O99" s="18">
        <f>_xlfn.IFERROR(IF(OR(A99=0,B99=0),"",(IF(ISERROR(INDEX(Planos!$A$3:$A$5000,MATCH(1,INDEX((Planos!$A$3:$A$5000&gt;=A99)*(Planos!$A$3:$A$5000&lt;=B99),),0))),"","Cambio de plano en fotograma "&amp;INDEX(Planos!$A$3:$A$5000,MATCH(1,INDEX((Planos!$A$3:$A$5000&gt;=A99)*(Planos!$A$3:$A$5000&lt;=B99),),0)))))&amp;IF(OR(A99=0,B99=0),"",IF(INDEX(Planos!$A$3:$A$5000,MATCH(1,INDEX((Planos!$A$3:$A$5000&gt;=A99)*(Planos!$A$3:$A$5000&lt;=B99),),0))&lt;A99+Config!$C$8*Config!$C$5," (menos de "&amp;Config!$C$8&amp;" seg. desde la entrada)",""))&amp;IF(OR(A99=0,B99=0),"",IF(INDEX(Planos!$A$3:$A$5000,MATCH(1,INDEX((Planos!$A$3:$A$5000&gt;=A99)*(Planos!$A$3:$A$5000&lt;=B99),),0))&gt;B99-Config!$C$8*Config!$C$5," (menos de "&amp;Config!$C$8&amp;" seg. hasta la salida)","")),"")</f>
      </c>
    </row>
    <row r="100" spans="1:15" ht="12.75">
      <c r="A100" s="17">
        <f ca="1">OFFSET(Editor!$B$1,ROWS(Editor!$B$1:B103)*4+2,)</f>
        <v>0</v>
      </c>
      <c r="B100" s="17">
        <f ca="1">OFFSET(Editor!$B$1,ROWS(Editor!$B$1:B103)*4+3,)</f>
        <v>0</v>
      </c>
      <c r="C100" s="17">
        <f ca="1">OFFSET(Editor!$E$1,ROWS(Editor!$E$1:E103)*4+2,)</f>
        <v>0</v>
      </c>
      <c r="D100" s="98">
        <f ca="1">OFFSET(Editor!$B$1,ROWS(Editor!$B$1:B103)*4+4,)</f>
        <v>0</v>
      </c>
      <c r="E100" s="47">
        <f ca="1">OFFSET(Editor!$H$1,ROWS(Editor!$H$1:H103)*4+2,)</f>
        <v>0</v>
      </c>
      <c r="F100" s="47">
        <f ca="1">OFFSET(Editor!$H$1,ROWS(Editor!$H$1:H103)*4+3,)</f>
        <v>0</v>
      </c>
      <c r="G100" s="47">
        <f ca="1">OFFSET(Editor!$G$1,ROWS(Editor!$G$1:G103)*4+2,)</f>
        <v>0</v>
      </c>
      <c r="H100" s="47">
        <f ca="1">OFFSET(Editor!$I$1,ROWS(Editor!$I$1:I103)*4+2,)</f>
        <v>0</v>
      </c>
      <c r="I100" s="47">
        <f ca="1">OFFSET(Editor!$G$1,ROWS(Editor!$G$1:G103)*4+3,)</f>
        <v>0</v>
      </c>
      <c r="J100" s="47">
        <f ca="1">OFFSET(Editor!$I$1,ROWS(Editor!$I$1:I103)*4+3,)</f>
        <v>0</v>
      </c>
      <c r="K100">
        <f ca="1">OFFSET(Editor!$J$1,ROWS(Editor!$J$1:J103)*4+3,)</f>
        <v>0</v>
      </c>
      <c r="L100">
        <f>(D100*Config!$G$7)/Config!$C$7</f>
        <v>0</v>
      </c>
      <c r="M100" s="169">
        <f ca="1">OFFSET(Editor!$N$1,ROWS(Editor!$N$1:N103)*4+3,)</f>
        <v>0</v>
      </c>
      <c r="N100">
        <f>IF(OR(A100=0,B100=0),"",IF(L100&lt;=0,"Ilógico: el tiempo de salida del subtítulo es menor o igual que el de entrada.",IF(AND(A101-B100&lt;=0,A101&lt;&gt;0),"¡Subtítulo solapado con el siguiente!",IF(A101-B100&gt;=Config!$C$6,"",IF(A101=0,"",IF(A101-B100&lt;Config!$C$6,"¡Tiempo INSUFICIENTE entre subtítulos!"))))&amp;IF(D100&gt;Config!$C$7," ¡Duración superior a "&amp;Config!$C$7&amp;" segundos!",IF(D100&gt;=Config!$C$8,"",IF(D100&lt;Config!$C$8," ¡Duración inferior a "&amp;Config!$C$8&amp;" segundos!")))&amp;IF(OR(K100&gt;Config!$C$9+(Config!$C$9*Config!$C$11),K100&gt;L100+(L100*Config!$C$11))," ¡EXCESO DE CARACTERES!","")&amp;IF(H100&lt;=Config!$G$10,"",IF(H100&gt;=Config!$G$10," ¡Línea 1 demasiado larga!"))&amp;IF(J100&lt;=Config!$G$10,"",IF(J100&gt;=Config!$G$10," ¡Línea 2 demasiado larga!"))))</f>
      </c>
      <c r="O100" s="18">
        <f>_xlfn.IFERROR(IF(OR(A100=0,B100=0),"",(IF(ISERROR(INDEX(Planos!$A$3:$A$5000,MATCH(1,INDEX((Planos!$A$3:$A$5000&gt;=A100)*(Planos!$A$3:$A$5000&lt;=B100),),0))),"","Cambio de plano en fotograma "&amp;INDEX(Planos!$A$3:$A$5000,MATCH(1,INDEX((Planos!$A$3:$A$5000&gt;=A100)*(Planos!$A$3:$A$5000&lt;=B100),),0)))))&amp;IF(OR(A100=0,B100=0),"",IF(INDEX(Planos!$A$3:$A$5000,MATCH(1,INDEX((Planos!$A$3:$A$5000&gt;=A100)*(Planos!$A$3:$A$5000&lt;=B100),),0))&lt;A100+Config!$C$8*Config!$C$5," (menos de "&amp;Config!$C$8&amp;" seg. desde la entrada)",""))&amp;IF(OR(A100=0,B100=0),"",IF(INDEX(Planos!$A$3:$A$5000,MATCH(1,INDEX((Planos!$A$3:$A$5000&gt;=A100)*(Planos!$A$3:$A$5000&lt;=B100),),0))&gt;B100-Config!$C$8*Config!$C$5," (menos de "&amp;Config!$C$8&amp;" seg. hasta la salida)","")),"")</f>
      </c>
    </row>
    <row r="101" spans="1:15" ht="12.75">
      <c r="A101" s="17">
        <f ca="1">OFFSET(Editor!$B$1,ROWS(Editor!$B$1:B104)*4+2,)</f>
        <v>0</v>
      </c>
      <c r="B101" s="17">
        <f ca="1">OFFSET(Editor!$B$1,ROWS(Editor!$B$1:B104)*4+3,)</f>
        <v>0</v>
      </c>
      <c r="C101" s="17">
        <f ca="1">OFFSET(Editor!$E$1,ROWS(Editor!$E$1:E104)*4+2,)</f>
        <v>0</v>
      </c>
      <c r="D101" s="98">
        <f ca="1">OFFSET(Editor!$B$1,ROWS(Editor!$B$1:B104)*4+4,)</f>
        <v>0</v>
      </c>
      <c r="E101" s="47">
        <f ca="1">OFFSET(Editor!$H$1,ROWS(Editor!$H$1:H104)*4+2,)</f>
        <v>0</v>
      </c>
      <c r="F101" s="47">
        <f ca="1">OFFSET(Editor!$H$1,ROWS(Editor!$H$1:H104)*4+3,)</f>
        <v>0</v>
      </c>
      <c r="G101" s="47">
        <f ca="1">OFFSET(Editor!$G$1,ROWS(Editor!$G$1:G104)*4+2,)</f>
        <v>0</v>
      </c>
      <c r="H101" s="47">
        <f ca="1">OFFSET(Editor!$I$1,ROWS(Editor!$I$1:I104)*4+2,)</f>
        <v>0</v>
      </c>
      <c r="I101" s="47">
        <f ca="1">OFFSET(Editor!$G$1,ROWS(Editor!$G$1:G104)*4+3,)</f>
        <v>0</v>
      </c>
      <c r="J101" s="47">
        <f ca="1">OFFSET(Editor!$I$1,ROWS(Editor!$I$1:I104)*4+3,)</f>
        <v>0</v>
      </c>
      <c r="K101">
        <f ca="1">OFFSET(Editor!$J$1,ROWS(Editor!$J$1:J104)*4+3,)</f>
        <v>0</v>
      </c>
      <c r="L101">
        <f>(D101*Config!$G$7)/Config!$C$7</f>
        <v>0</v>
      </c>
      <c r="M101" s="169">
        <f ca="1">OFFSET(Editor!$N$1,ROWS(Editor!$N$1:N104)*4+3,)</f>
        <v>0</v>
      </c>
      <c r="N101">
        <f>IF(OR(A101=0,B101=0),"",IF(L101&lt;=0,"Ilógico: el tiempo de salida del subtítulo es menor o igual que el de entrada.",IF(AND(A102-B101&lt;=0,A102&lt;&gt;0),"¡Subtítulo solapado con el siguiente!",IF(A102-B101&gt;=Config!$C$6,"",IF(A102=0,"",IF(A102-B101&lt;Config!$C$6,"¡Tiempo INSUFICIENTE entre subtítulos!"))))&amp;IF(D101&gt;Config!$C$7," ¡Duración superior a "&amp;Config!$C$7&amp;" segundos!",IF(D101&gt;=Config!$C$8,"",IF(D101&lt;Config!$C$8," ¡Duración inferior a "&amp;Config!$C$8&amp;" segundos!")))&amp;IF(OR(K101&gt;Config!$C$9+(Config!$C$9*Config!$C$11),K101&gt;L101+(L101*Config!$C$11))," ¡EXCESO DE CARACTERES!","")&amp;IF(H101&lt;=Config!$G$10,"",IF(H101&gt;=Config!$G$10," ¡Línea 1 demasiado larga!"))&amp;IF(J101&lt;=Config!$G$10,"",IF(J101&gt;=Config!$G$10," ¡Línea 2 demasiado larga!"))))</f>
      </c>
      <c r="O101" s="18">
        <f>_xlfn.IFERROR(IF(OR(A101=0,B101=0),"",(IF(ISERROR(INDEX(Planos!$A$3:$A$5000,MATCH(1,INDEX((Planos!$A$3:$A$5000&gt;=A101)*(Planos!$A$3:$A$5000&lt;=B101),),0))),"","Cambio de plano en fotograma "&amp;INDEX(Planos!$A$3:$A$5000,MATCH(1,INDEX((Planos!$A$3:$A$5000&gt;=A101)*(Planos!$A$3:$A$5000&lt;=B101),),0)))))&amp;IF(OR(A101=0,B101=0),"",IF(INDEX(Planos!$A$3:$A$5000,MATCH(1,INDEX((Planos!$A$3:$A$5000&gt;=A101)*(Planos!$A$3:$A$5000&lt;=B101),),0))&lt;A101+Config!$C$8*Config!$C$5," (menos de "&amp;Config!$C$8&amp;" seg. desde la entrada)",""))&amp;IF(OR(A101=0,B101=0),"",IF(INDEX(Planos!$A$3:$A$5000,MATCH(1,INDEX((Planos!$A$3:$A$5000&gt;=A101)*(Planos!$A$3:$A$5000&lt;=B101),),0))&gt;B101-Config!$C$8*Config!$C$5," (menos de "&amp;Config!$C$8&amp;" seg. hasta la salida)","")),"")</f>
      </c>
    </row>
    <row r="102" spans="1:15" ht="12.75">
      <c r="A102" s="17">
        <f ca="1">OFFSET(Editor!$B$1,ROWS(Editor!$B$1:B105)*4+2,)</f>
        <v>0</v>
      </c>
      <c r="B102" s="17">
        <f ca="1">OFFSET(Editor!$B$1,ROWS(Editor!$B$1:B105)*4+3,)</f>
        <v>0</v>
      </c>
      <c r="C102" s="17">
        <f ca="1">OFFSET(Editor!$E$1,ROWS(Editor!$E$1:E105)*4+2,)</f>
        <v>0</v>
      </c>
      <c r="D102" s="98">
        <f ca="1">OFFSET(Editor!$B$1,ROWS(Editor!$B$1:B105)*4+4,)</f>
        <v>0</v>
      </c>
      <c r="E102" s="47">
        <f ca="1">OFFSET(Editor!$H$1,ROWS(Editor!$H$1:H105)*4+2,)</f>
        <v>0</v>
      </c>
      <c r="F102" s="47">
        <f ca="1">OFFSET(Editor!$H$1,ROWS(Editor!$H$1:H105)*4+3,)</f>
        <v>0</v>
      </c>
      <c r="G102" s="47">
        <f ca="1">OFFSET(Editor!$G$1,ROWS(Editor!$G$1:G105)*4+2,)</f>
        <v>0</v>
      </c>
      <c r="H102" s="47">
        <f ca="1">OFFSET(Editor!$I$1,ROWS(Editor!$I$1:I105)*4+2,)</f>
        <v>0</v>
      </c>
      <c r="I102" s="47">
        <f ca="1">OFFSET(Editor!$G$1,ROWS(Editor!$G$1:G105)*4+3,)</f>
        <v>0</v>
      </c>
      <c r="J102" s="47">
        <f ca="1">OFFSET(Editor!$I$1,ROWS(Editor!$I$1:I105)*4+3,)</f>
        <v>0</v>
      </c>
      <c r="K102">
        <f ca="1">OFFSET(Editor!$J$1,ROWS(Editor!$J$1:J105)*4+3,)</f>
        <v>0</v>
      </c>
      <c r="L102">
        <f>(D102*Config!$G$7)/Config!$C$7</f>
        <v>0</v>
      </c>
      <c r="M102" s="169">
        <f ca="1">OFFSET(Editor!$N$1,ROWS(Editor!$N$1:N105)*4+3,)</f>
        <v>0</v>
      </c>
      <c r="N102">
        <f>IF(OR(A102=0,B102=0),"",IF(L102&lt;=0,"Ilógico: el tiempo de salida del subtítulo es menor o igual que el de entrada.",IF(AND(A103-B102&lt;=0,A103&lt;&gt;0),"¡Subtítulo solapado con el siguiente!",IF(A103-B102&gt;=Config!$C$6,"",IF(A103=0,"",IF(A103-B102&lt;Config!$C$6,"¡Tiempo INSUFICIENTE entre subtítulos!"))))&amp;IF(D102&gt;Config!$C$7," ¡Duración superior a "&amp;Config!$C$7&amp;" segundos!",IF(D102&gt;=Config!$C$8,"",IF(D102&lt;Config!$C$8," ¡Duración inferior a "&amp;Config!$C$8&amp;" segundos!")))&amp;IF(OR(K102&gt;Config!$C$9+(Config!$C$9*Config!$C$11),K102&gt;L102+(L102*Config!$C$11))," ¡EXCESO DE CARACTERES!","")&amp;IF(H102&lt;=Config!$G$10,"",IF(H102&gt;=Config!$G$10," ¡Línea 1 demasiado larga!"))&amp;IF(J102&lt;=Config!$G$10,"",IF(J102&gt;=Config!$G$10," ¡Línea 2 demasiado larga!"))))</f>
      </c>
      <c r="O102" s="18">
        <f>_xlfn.IFERROR(IF(OR(A102=0,B102=0),"",(IF(ISERROR(INDEX(Planos!$A$3:$A$5000,MATCH(1,INDEX((Planos!$A$3:$A$5000&gt;=A102)*(Planos!$A$3:$A$5000&lt;=B102),),0))),"","Cambio de plano en fotograma "&amp;INDEX(Planos!$A$3:$A$5000,MATCH(1,INDEX((Planos!$A$3:$A$5000&gt;=A102)*(Planos!$A$3:$A$5000&lt;=B102),),0)))))&amp;IF(OR(A102=0,B102=0),"",IF(INDEX(Planos!$A$3:$A$5000,MATCH(1,INDEX((Planos!$A$3:$A$5000&gt;=A102)*(Planos!$A$3:$A$5000&lt;=B102),),0))&lt;A102+Config!$C$8*Config!$C$5," (menos de "&amp;Config!$C$8&amp;" seg. desde la entrada)",""))&amp;IF(OR(A102=0,B102=0),"",IF(INDEX(Planos!$A$3:$A$5000,MATCH(1,INDEX((Planos!$A$3:$A$5000&gt;=A102)*(Planos!$A$3:$A$5000&lt;=B102),),0))&gt;B102-Config!$C$8*Config!$C$5," (menos de "&amp;Config!$C$8&amp;" seg. hasta la salida)","")),"")</f>
      </c>
    </row>
    <row r="103" spans="1:15" ht="12.75">
      <c r="A103" s="17">
        <f ca="1">OFFSET(Editor!$B$1,ROWS(Editor!$B$1:B106)*4+2,)</f>
        <v>0</v>
      </c>
      <c r="B103" s="17">
        <f ca="1">OFFSET(Editor!$B$1,ROWS(Editor!$B$1:B106)*4+3,)</f>
        <v>0</v>
      </c>
      <c r="C103" s="17">
        <f ca="1">OFFSET(Editor!$E$1,ROWS(Editor!$E$1:E106)*4+2,)</f>
        <v>0</v>
      </c>
      <c r="D103" s="98">
        <f ca="1">OFFSET(Editor!$B$1,ROWS(Editor!$B$1:B106)*4+4,)</f>
        <v>0</v>
      </c>
      <c r="E103" s="47">
        <f ca="1">OFFSET(Editor!$H$1,ROWS(Editor!$H$1:H106)*4+2,)</f>
        <v>0</v>
      </c>
      <c r="F103" s="47">
        <f ca="1">OFFSET(Editor!$H$1,ROWS(Editor!$H$1:H106)*4+3,)</f>
        <v>0</v>
      </c>
      <c r="G103" s="47">
        <f ca="1">OFFSET(Editor!$G$1,ROWS(Editor!$G$1:G106)*4+2,)</f>
        <v>0</v>
      </c>
      <c r="H103" s="47">
        <f ca="1">OFFSET(Editor!$I$1,ROWS(Editor!$I$1:I106)*4+2,)</f>
        <v>0</v>
      </c>
      <c r="I103" s="47">
        <f ca="1">OFFSET(Editor!$G$1,ROWS(Editor!$G$1:G106)*4+3,)</f>
        <v>0</v>
      </c>
      <c r="J103" s="47">
        <f ca="1">OFFSET(Editor!$I$1,ROWS(Editor!$I$1:I106)*4+3,)</f>
        <v>0</v>
      </c>
      <c r="K103">
        <f ca="1">OFFSET(Editor!$J$1,ROWS(Editor!$J$1:J106)*4+3,)</f>
        <v>0</v>
      </c>
      <c r="L103">
        <f>(D103*Config!$G$7)/Config!$C$7</f>
        <v>0</v>
      </c>
      <c r="M103" s="169">
        <f ca="1">OFFSET(Editor!$N$1,ROWS(Editor!$N$1:N106)*4+3,)</f>
        <v>0</v>
      </c>
      <c r="N103">
        <f>IF(OR(A103=0,B103=0),"",IF(L103&lt;=0,"Ilógico: el tiempo de salida del subtítulo es menor o igual que el de entrada.",IF(AND(A104-B103&lt;=0,A104&lt;&gt;0),"¡Subtítulo solapado con el siguiente!",IF(A104-B103&gt;=Config!$C$6,"",IF(A104=0,"",IF(A104-B103&lt;Config!$C$6,"¡Tiempo INSUFICIENTE entre subtítulos!"))))&amp;IF(D103&gt;Config!$C$7," ¡Duración superior a "&amp;Config!$C$7&amp;" segundos!",IF(D103&gt;=Config!$C$8,"",IF(D103&lt;Config!$C$8," ¡Duración inferior a "&amp;Config!$C$8&amp;" segundos!")))&amp;IF(OR(K103&gt;Config!$C$9+(Config!$C$9*Config!$C$11),K103&gt;L103+(L103*Config!$C$11))," ¡EXCESO DE CARACTERES!","")&amp;IF(H103&lt;=Config!$G$10,"",IF(H103&gt;=Config!$G$10," ¡Línea 1 demasiado larga!"))&amp;IF(J103&lt;=Config!$G$10,"",IF(J103&gt;=Config!$G$10," ¡Línea 2 demasiado larga!"))))</f>
      </c>
      <c r="O103" s="18">
        <f>_xlfn.IFERROR(IF(OR(A103=0,B103=0),"",(IF(ISERROR(INDEX(Planos!$A$3:$A$5000,MATCH(1,INDEX((Planos!$A$3:$A$5000&gt;=A103)*(Planos!$A$3:$A$5000&lt;=B103),),0))),"","Cambio de plano en fotograma "&amp;INDEX(Planos!$A$3:$A$5000,MATCH(1,INDEX((Planos!$A$3:$A$5000&gt;=A103)*(Planos!$A$3:$A$5000&lt;=B103),),0)))))&amp;IF(OR(A103=0,B103=0),"",IF(INDEX(Planos!$A$3:$A$5000,MATCH(1,INDEX((Planos!$A$3:$A$5000&gt;=A103)*(Planos!$A$3:$A$5000&lt;=B103),),0))&lt;A103+Config!$C$8*Config!$C$5," (menos de "&amp;Config!$C$8&amp;" seg. desde la entrada)",""))&amp;IF(OR(A103=0,B103=0),"",IF(INDEX(Planos!$A$3:$A$5000,MATCH(1,INDEX((Planos!$A$3:$A$5000&gt;=A103)*(Planos!$A$3:$A$5000&lt;=B103),),0))&gt;B103-Config!$C$8*Config!$C$5," (menos de "&amp;Config!$C$8&amp;" seg. hasta la salida)","")),"")</f>
      </c>
    </row>
    <row r="104" spans="1:15" ht="12.75">
      <c r="A104" s="17">
        <f ca="1">OFFSET(Editor!$B$1,ROWS(Editor!$B$1:B107)*4+2,)</f>
        <v>0</v>
      </c>
      <c r="B104" s="17">
        <f ca="1">OFFSET(Editor!$B$1,ROWS(Editor!$B$1:B107)*4+3,)</f>
        <v>0</v>
      </c>
      <c r="C104" s="17">
        <f ca="1">OFFSET(Editor!$E$1,ROWS(Editor!$E$1:E107)*4+2,)</f>
        <v>0</v>
      </c>
      <c r="D104" s="98">
        <f ca="1">OFFSET(Editor!$B$1,ROWS(Editor!$B$1:B107)*4+4,)</f>
        <v>0</v>
      </c>
      <c r="E104" s="47">
        <f ca="1">OFFSET(Editor!$H$1,ROWS(Editor!$H$1:H107)*4+2,)</f>
        <v>0</v>
      </c>
      <c r="F104" s="47">
        <f ca="1">OFFSET(Editor!$H$1,ROWS(Editor!$H$1:H107)*4+3,)</f>
        <v>0</v>
      </c>
      <c r="G104" s="47">
        <f ca="1">OFFSET(Editor!$G$1,ROWS(Editor!$G$1:G107)*4+2,)</f>
        <v>0</v>
      </c>
      <c r="H104" s="47">
        <f ca="1">OFFSET(Editor!$I$1,ROWS(Editor!$I$1:I107)*4+2,)</f>
        <v>0</v>
      </c>
      <c r="I104" s="47">
        <f ca="1">OFFSET(Editor!$G$1,ROWS(Editor!$G$1:G107)*4+3,)</f>
        <v>0</v>
      </c>
      <c r="J104" s="47">
        <f ca="1">OFFSET(Editor!$I$1,ROWS(Editor!$I$1:I107)*4+3,)</f>
        <v>0</v>
      </c>
      <c r="K104">
        <f ca="1">OFFSET(Editor!$J$1,ROWS(Editor!$J$1:J107)*4+3,)</f>
        <v>0</v>
      </c>
      <c r="L104">
        <f>(D104*Config!$G$7)/Config!$C$7</f>
        <v>0</v>
      </c>
      <c r="M104" s="169">
        <f ca="1">OFFSET(Editor!$N$1,ROWS(Editor!$N$1:N107)*4+3,)</f>
        <v>0</v>
      </c>
      <c r="N104">
        <f>IF(OR(A104=0,B104=0),"",IF(L104&lt;=0,"Ilógico: el tiempo de salida del subtítulo es menor o igual que el de entrada.",IF(AND(A105-B104&lt;=0,A105&lt;&gt;0),"¡Subtítulo solapado con el siguiente!",IF(A105-B104&gt;=Config!$C$6,"",IF(A105=0,"",IF(A105-B104&lt;Config!$C$6,"¡Tiempo INSUFICIENTE entre subtítulos!"))))&amp;IF(D104&gt;Config!$C$7," ¡Duración superior a "&amp;Config!$C$7&amp;" segundos!",IF(D104&gt;=Config!$C$8,"",IF(D104&lt;Config!$C$8," ¡Duración inferior a "&amp;Config!$C$8&amp;" segundos!")))&amp;IF(OR(K104&gt;Config!$C$9+(Config!$C$9*Config!$C$11),K104&gt;L104+(L104*Config!$C$11))," ¡EXCESO DE CARACTERES!","")&amp;IF(H104&lt;=Config!$G$10,"",IF(H104&gt;=Config!$G$10," ¡Línea 1 demasiado larga!"))&amp;IF(J104&lt;=Config!$G$10,"",IF(J104&gt;=Config!$G$10," ¡Línea 2 demasiado larga!"))))</f>
      </c>
      <c r="O104" s="18">
        <f>_xlfn.IFERROR(IF(OR(A104=0,B104=0),"",(IF(ISERROR(INDEX(Planos!$A$3:$A$5000,MATCH(1,INDEX((Planos!$A$3:$A$5000&gt;=A104)*(Planos!$A$3:$A$5000&lt;=B104),),0))),"","Cambio de plano en fotograma "&amp;INDEX(Planos!$A$3:$A$5000,MATCH(1,INDEX((Planos!$A$3:$A$5000&gt;=A104)*(Planos!$A$3:$A$5000&lt;=B104),),0)))))&amp;IF(OR(A104=0,B104=0),"",IF(INDEX(Planos!$A$3:$A$5000,MATCH(1,INDEX((Planos!$A$3:$A$5000&gt;=A104)*(Planos!$A$3:$A$5000&lt;=B104),),0))&lt;A104+Config!$C$8*Config!$C$5," (menos de "&amp;Config!$C$8&amp;" seg. desde la entrada)",""))&amp;IF(OR(A104=0,B104=0),"",IF(INDEX(Planos!$A$3:$A$5000,MATCH(1,INDEX((Planos!$A$3:$A$5000&gt;=A104)*(Planos!$A$3:$A$5000&lt;=B104),),0))&gt;B104-Config!$C$8*Config!$C$5," (menos de "&amp;Config!$C$8&amp;" seg. hasta la salida)","")),"")</f>
      </c>
    </row>
    <row r="105" spans="1:15" ht="12.75">
      <c r="A105" s="17">
        <f ca="1">OFFSET(Editor!$B$1,ROWS(Editor!$B$1:B108)*4+2,)</f>
        <v>0</v>
      </c>
      <c r="B105" s="17">
        <f ca="1">OFFSET(Editor!$B$1,ROWS(Editor!$B$1:B108)*4+3,)</f>
        <v>0</v>
      </c>
      <c r="C105" s="17">
        <f ca="1">OFFSET(Editor!$E$1,ROWS(Editor!$E$1:E108)*4+2,)</f>
        <v>0</v>
      </c>
      <c r="D105" s="98">
        <f ca="1">OFFSET(Editor!$B$1,ROWS(Editor!$B$1:B108)*4+4,)</f>
        <v>0</v>
      </c>
      <c r="E105" s="47">
        <f ca="1">OFFSET(Editor!$H$1,ROWS(Editor!$H$1:H108)*4+2,)</f>
        <v>0</v>
      </c>
      <c r="F105" s="47">
        <f ca="1">OFFSET(Editor!$H$1,ROWS(Editor!$H$1:H108)*4+3,)</f>
        <v>0</v>
      </c>
      <c r="G105" s="47">
        <f ca="1">OFFSET(Editor!$G$1,ROWS(Editor!$G$1:G108)*4+2,)</f>
        <v>0</v>
      </c>
      <c r="H105" s="47">
        <f ca="1">OFFSET(Editor!$I$1,ROWS(Editor!$I$1:I108)*4+2,)</f>
        <v>0</v>
      </c>
      <c r="I105" s="47">
        <f ca="1">OFFSET(Editor!$G$1,ROWS(Editor!$G$1:G108)*4+3,)</f>
        <v>0</v>
      </c>
      <c r="J105" s="47">
        <f ca="1">OFFSET(Editor!$I$1,ROWS(Editor!$I$1:I108)*4+3,)</f>
        <v>0</v>
      </c>
      <c r="K105">
        <f ca="1">OFFSET(Editor!$J$1,ROWS(Editor!$J$1:J108)*4+3,)</f>
        <v>0</v>
      </c>
      <c r="L105">
        <f>(D105*Config!$G$7)/Config!$C$7</f>
        <v>0</v>
      </c>
      <c r="M105" s="169">
        <f ca="1">OFFSET(Editor!$N$1,ROWS(Editor!$N$1:N108)*4+3,)</f>
        <v>0</v>
      </c>
      <c r="N105">
        <f>IF(OR(A105=0,B105=0),"",IF(L105&lt;=0,"Ilógico: el tiempo de salida del subtítulo es menor o igual que el de entrada.",IF(AND(A106-B105&lt;=0,A106&lt;&gt;0),"¡Subtítulo solapado con el siguiente!",IF(A106-B105&gt;=Config!$C$6,"",IF(A106=0,"",IF(A106-B105&lt;Config!$C$6,"¡Tiempo INSUFICIENTE entre subtítulos!"))))&amp;IF(D105&gt;Config!$C$7," ¡Duración superior a "&amp;Config!$C$7&amp;" segundos!",IF(D105&gt;=Config!$C$8,"",IF(D105&lt;Config!$C$8," ¡Duración inferior a "&amp;Config!$C$8&amp;" segundos!")))&amp;IF(OR(K105&gt;Config!$C$9+(Config!$C$9*Config!$C$11),K105&gt;L105+(L105*Config!$C$11))," ¡EXCESO DE CARACTERES!","")&amp;IF(H105&lt;=Config!$G$10,"",IF(H105&gt;=Config!$G$10," ¡Línea 1 demasiado larga!"))&amp;IF(J105&lt;=Config!$G$10,"",IF(J105&gt;=Config!$G$10," ¡Línea 2 demasiado larga!"))))</f>
      </c>
      <c r="O105" s="18">
        <f>_xlfn.IFERROR(IF(OR(A105=0,B105=0),"",(IF(ISERROR(INDEX(Planos!$A$3:$A$5000,MATCH(1,INDEX((Planos!$A$3:$A$5000&gt;=A105)*(Planos!$A$3:$A$5000&lt;=B105),),0))),"","Cambio de plano en fotograma "&amp;INDEX(Planos!$A$3:$A$5000,MATCH(1,INDEX((Planos!$A$3:$A$5000&gt;=A105)*(Planos!$A$3:$A$5000&lt;=B105),),0)))))&amp;IF(OR(A105=0,B105=0),"",IF(INDEX(Planos!$A$3:$A$5000,MATCH(1,INDEX((Planos!$A$3:$A$5000&gt;=A105)*(Planos!$A$3:$A$5000&lt;=B105),),0))&lt;A105+Config!$C$8*Config!$C$5," (menos de "&amp;Config!$C$8&amp;" seg. desde la entrada)",""))&amp;IF(OR(A105=0,B105=0),"",IF(INDEX(Planos!$A$3:$A$5000,MATCH(1,INDEX((Planos!$A$3:$A$5000&gt;=A105)*(Planos!$A$3:$A$5000&lt;=B105),),0))&gt;B105-Config!$C$8*Config!$C$5," (menos de "&amp;Config!$C$8&amp;" seg. hasta la salida)","")),"")</f>
      </c>
    </row>
    <row r="106" spans="1:15" ht="12.75">
      <c r="A106" s="17">
        <f ca="1">OFFSET(Editor!$B$1,ROWS(Editor!$B$1:B109)*4+2,)</f>
        <v>0</v>
      </c>
      <c r="B106" s="17">
        <f ca="1">OFFSET(Editor!$B$1,ROWS(Editor!$B$1:B109)*4+3,)</f>
        <v>0</v>
      </c>
      <c r="C106" s="17">
        <f ca="1">OFFSET(Editor!$E$1,ROWS(Editor!$E$1:E109)*4+2,)</f>
        <v>0</v>
      </c>
      <c r="D106" s="98">
        <f ca="1">OFFSET(Editor!$B$1,ROWS(Editor!$B$1:B109)*4+4,)</f>
        <v>0</v>
      </c>
      <c r="E106" s="47">
        <f ca="1">OFFSET(Editor!$H$1,ROWS(Editor!$H$1:H109)*4+2,)</f>
        <v>0</v>
      </c>
      <c r="F106" s="47">
        <f ca="1">OFFSET(Editor!$H$1,ROWS(Editor!$H$1:H109)*4+3,)</f>
        <v>0</v>
      </c>
      <c r="G106" s="47">
        <f ca="1">OFFSET(Editor!$G$1,ROWS(Editor!$G$1:G109)*4+2,)</f>
        <v>0</v>
      </c>
      <c r="H106" s="47">
        <f ca="1">OFFSET(Editor!$I$1,ROWS(Editor!$I$1:I109)*4+2,)</f>
        <v>0</v>
      </c>
      <c r="I106" s="47">
        <f ca="1">OFFSET(Editor!$G$1,ROWS(Editor!$G$1:G109)*4+3,)</f>
        <v>0</v>
      </c>
      <c r="J106" s="47">
        <f ca="1">OFFSET(Editor!$I$1,ROWS(Editor!$I$1:I109)*4+3,)</f>
        <v>0</v>
      </c>
      <c r="K106">
        <f ca="1">OFFSET(Editor!$J$1,ROWS(Editor!$J$1:J109)*4+3,)</f>
        <v>0</v>
      </c>
      <c r="L106">
        <f>(D106*Config!$G$7)/Config!$C$7</f>
        <v>0</v>
      </c>
      <c r="M106" s="169">
        <f ca="1">OFFSET(Editor!$N$1,ROWS(Editor!$N$1:N109)*4+3,)</f>
        <v>0</v>
      </c>
      <c r="N106">
        <f>IF(OR(A106=0,B106=0),"",IF(L106&lt;=0,"Ilógico: el tiempo de salida del subtítulo es menor o igual que el de entrada.",IF(AND(A107-B106&lt;=0,A107&lt;&gt;0),"¡Subtítulo solapado con el siguiente!",IF(A107-B106&gt;=Config!$C$6,"",IF(A107=0,"",IF(A107-B106&lt;Config!$C$6,"¡Tiempo INSUFICIENTE entre subtítulos!"))))&amp;IF(D106&gt;Config!$C$7," ¡Duración superior a "&amp;Config!$C$7&amp;" segundos!",IF(D106&gt;=Config!$C$8,"",IF(D106&lt;Config!$C$8," ¡Duración inferior a "&amp;Config!$C$8&amp;" segundos!")))&amp;IF(OR(K106&gt;Config!$C$9+(Config!$C$9*Config!$C$11),K106&gt;L106+(L106*Config!$C$11))," ¡EXCESO DE CARACTERES!","")&amp;IF(H106&lt;=Config!$G$10,"",IF(H106&gt;=Config!$G$10," ¡Línea 1 demasiado larga!"))&amp;IF(J106&lt;=Config!$G$10,"",IF(J106&gt;=Config!$G$10," ¡Línea 2 demasiado larga!"))))</f>
      </c>
      <c r="O106" s="18">
        <f>_xlfn.IFERROR(IF(OR(A106=0,B106=0),"",(IF(ISERROR(INDEX(Planos!$A$3:$A$5000,MATCH(1,INDEX((Planos!$A$3:$A$5000&gt;=A106)*(Planos!$A$3:$A$5000&lt;=B106),),0))),"","Cambio de plano en fotograma "&amp;INDEX(Planos!$A$3:$A$5000,MATCH(1,INDEX((Planos!$A$3:$A$5000&gt;=A106)*(Planos!$A$3:$A$5000&lt;=B106),),0)))))&amp;IF(OR(A106=0,B106=0),"",IF(INDEX(Planos!$A$3:$A$5000,MATCH(1,INDEX((Planos!$A$3:$A$5000&gt;=A106)*(Planos!$A$3:$A$5000&lt;=B106),),0))&lt;A106+Config!$C$8*Config!$C$5," (menos de "&amp;Config!$C$8&amp;" seg. desde la entrada)",""))&amp;IF(OR(A106=0,B106=0),"",IF(INDEX(Planos!$A$3:$A$5000,MATCH(1,INDEX((Planos!$A$3:$A$5000&gt;=A106)*(Planos!$A$3:$A$5000&lt;=B106),),0))&gt;B106-Config!$C$8*Config!$C$5," (menos de "&amp;Config!$C$8&amp;" seg. hasta la salida)","")),"")</f>
      </c>
    </row>
    <row r="107" spans="1:15" ht="12.75">
      <c r="A107" s="17">
        <f ca="1">OFFSET(Editor!$B$1,ROWS(Editor!$B$1:B110)*4+2,)</f>
        <v>0</v>
      </c>
      <c r="B107" s="17">
        <f ca="1">OFFSET(Editor!$B$1,ROWS(Editor!$B$1:B110)*4+3,)</f>
        <v>0</v>
      </c>
      <c r="C107" s="17">
        <f ca="1">OFFSET(Editor!$E$1,ROWS(Editor!$E$1:E110)*4+2,)</f>
        <v>0</v>
      </c>
      <c r="D107" s="98">
        <f ca="1">OFFSET(Editor!$B$1,ROWS(Editor!$B$1:B110)*4+4,)</f>
        <v>0</v>
      </c>
      <c r="E107" s="47">
        <f ca="1">OFFSET(Editor!$H$1,ROWS(Editor!$H$1:H110)*4+2,)</f>
        <v>0</v>
      </c>
      <c r="F107" s="47">
        <f ca="1">OFFSET(Editor!$H$1,ROWS(Editor!$H$1:H110)*4+3,)</f>
        <v>0</v>
      </c>
      <c r="G107" s="47">
        <f ca="1">OFFSET(Editor!$G$1,ROWS(Editor!$G$1:G110)*4+2,)</f>
        <v>0</v>
      </c>
      <c r="H107" s="47">
        <f ca="1">OFFSET(Editor!$I$1,ROWS(Editor!$I$1:I110)*4+2,)</f>
        <v>0</v>
      </c>
      <c r="I107" s="47">
        <f ca="1">OFFSET(Editor!$G$1,ROWS(Editor!$G$1:G110)*4+3,)</f>
        <v>0</v>
      </c>
      <c r="J107" s="47">
        <f ca="1">OFFSET(Editor!$I$1,ROWS(Editor!$I$1:I110)*4+3,)</f>
        <v>0</v>
      </c>
      <c r="K107">
        <f ca="1">OFFSET(Editor!$J$1,ROWS(Editor!$J$1:J110)*4+3,)</f>
        <v>0</v>
      </c>
      <c r="L107">
        <f>(D107*Config!$G$7)/Config!$C$7</f>
        <v>0</v>
      </c>
      <c r="M107" s="169">
        <f ca="1">OFFSET(Editor!$N$1,ROWS(Editor!$N$1:N110)*4+3,)</f>
        <v>0</v>
      </c>
      <c r="N107">
        <f>IF(OR(A107=0,B107=0),"",IF(L107&lt;=0,"Ilógico: el tiempo de salida del subtítulo es menor o igual que el de entrada.",IF(AND(A108-B107&lt;=0,A108&lt;&gt;0),"¡Subtítulo solapado con el siguiente!",IF(A108-B107&gt;=Config!$C$6,"",IF(A108=0,"",IF(A108-B107&lt;Config!$C$6,"¡Tiempo INSUFICIENTE entre subtítulos!"))))&amp;IF(D107&gt;Config!$C$7," ¡Duración superior a "&amp;Config!$C$7&amp;" segundos!",IF(D107&gt;=Config!$C$8,"",IF(D107&lt;Config!$C$8," ¡Duración inferior a "&amp;Config!$C$8&amp;" segundos!")))&amp;IF(OR(K107&gt;Config!$C$9+(Config!$C$9*Config!$C$11),K107&gt;L107+(L107*Config!$C$11))," ¡EXCESO DE CARACTERES!","")&amp;IF(H107&lt;=Config!$G$10,"",IF(H107&gt;=Config!$G$10," ¡Línea 1 demasiado larga!"))&amp;IF(J107&lt;=Config!$G$10,"",IF(J107&gt;=Config!$G$10," ¡Línea 2 demasiado larga!"))))</f>
      </c>
      <c r="O107" s="18">
        <f>_xlfn.IFERROR(IF(OR(A107=0,B107=0),"",(IF(ISERROR(INDEX(Planos!$A$3:$A$5000,MATCH(1,INDEX((Planos!$A$3:$A$5000&gt;=A107)*(Planos!$A$3:$A$5000&lt;=B107),),0))),"","Cambio de plano en fotograma "&amp;INDEX(Planos!$A$3:$A$5000,MATCH(1,INDEX((Planos!$A$3:$A$5000&gt;=A107)*(Planos!$A$3:$A$5000&lt;=B107),),0)))))&amp;IF(OR(A107=0,B107=0),"",IF(INDEX(Planos!$A$3:$A$5000,MATCH(1,INDEX((Planos!$A$3:$A$5000&gt;=A107)*(Planos!$A$3:$A$5000&lt;=B107),),0))&lt;A107+Config!$C$8*Config!$C$5," (menos de "&amp;Config!$C$8&amp;" seg. desde la entrada)",""))&amp;IF(OR(A107=0,B107=0),"",IF(INDEX(Planos!$A$3:$A$5000,MATCH(1,INDEX((Planos!$A$3:$A$5000&gt;=A107)*(Planos!$A$3:$A$5000&lt;=B107),),0))&gt;B107-Config!$C$8*Config!$C$5," (menos de "&amp;Config!$C$8&amp;" seg. hasta la salida)","")),"")</f>
      </c>
    </row>
    <row r="108" spans="1:15" ht="12.75">
      <c r="A108" s="17">
        <f ca="1">OFFSET(Editor!$B$1,ROWS(Editor!$B$1:B111)*4+2,)</f>
        <v>0</v>
      </c>
      <c r="B108" s="17">
        <f ca="1">OFFSET(Editor!$B$1,ROWS(Editor!$B$1:B111)*4+3,)</f>
        <v>0</v>
      </c>
      <c r="C108" s="17">
        <f ca="1">OFFSET(Editor!$E$1,ROWS(Editor!$E$1:E111)*4+2,)</f>
        <v>0</v>
      </c>
      <c r="D108" s="98">
        <f ca="1">OFFSET(Editor!$B$1,ROWS(Editor!$B$1:B111)*4+4,)</f>
        <v>0</v>
      </c>
      <c r="E108" s="47">
        <f ca="1">OFFSET(Editor!$H$1,ROWS(Editor!$H$1:H111)*4+2,)</f>
        <v>0</v>
      </c>
      <c r="F108" s="47">
        <f ca="1">OFFSET(Editor!$H$1,ROWS(Editor!$H$1:H111)*4+3,)</f>
        <v>0</v>
      </c>
      <c r="G108" s="47">
        <f ca="1">OFFSET(Editor!$G$1,ROWS(Editor!$G$1:G111)*4+2,)</f>
        <v>0</v>
      </c>
      <c r="H108" s="47">
        <f ca="1">OFFSET(Editor!$I$1,ROWS(Editor!$I$1:I111)*4+2,)</f>
        <v>0</v>
      </c>
      <c r="I108" s="47">
        <f ca="1">OFFSET(Editor!$G$1,ROWS(Editor!$G$1:G111)*4+3,)</f>
        <v>0</v>
      </c>
      <c r="J108" s="47">
        <f ca="1">OFFSET(Editor!$I$1,ROWS(Editor!$I$1:I111)*4+3,)</f>
        <v>0</v>
      </c>
      <c r="K108">
        <f ca="1">OFFSET(Editor!$J$1,ROWS(Editor!$J$1:J111)*4+3,)</f>
        <v>0</v>
      </c>
      <c r="L108">
        <f>(D108*Config!$G$7)/Config!$C$7</f>
        <v>0</v>
      </c>
      <c r="M108" s="169">
        <f ca="1">OFFSET(Editor!$N$1,ROWS(Editor!$N$1:N111)*4+3,)</f>
        <v>0</v>
      </c>
      <c r="N108">
        <f>IF(OR(A108=0,B108=0),"",IF(L108&lt;=0,"Ilógico: el tiempo de salida del subtítulo es menor o igual que el de entrada.",IF(AND(A109-B108&lt;=0,A109&lt;&gt;0),"¡Subtítulo solapado con el siguiente!",IF(A109-B108&gt;=Config!$C$6,"",IF(A109=0,"",IF(A109-B108&lt;Config!$C$6,"¡Tiempo INSUFICIENTE entre subtítulos!"))))&amp;IF(D108&gt;Config!$C$7," ¡Duración superior a "&amp;Config!$C$7&amp;" segundos!",IF(D108&gt;=Config!$C$8,"",IF(D108&lt;Config!$C$8," ¡Duración inferior a "&amp;Config!$C$8&amp;" segundos!")))&amp;IF(OR(K108&gt;Config!$C$9+(Config!$C$9*Config!$C$11),K108&gt;L108+(L108*Config!$C$11))," ¡EXCESO DE CARACTERES!","")&amp;IF(H108&lt;=Config!$G$10,"",IF(H108&gt;=Config!$G$10," ¡Línea 1 demasiado larga!"))&amp;IF(J108&lt;=Config!$G$10,"",IF(J108&gt;=Config!$G$10," ¡Línea 2 demasiado larga!"))))</f>
      </c>
      <c r="O108" s="18">
        <f>_xlfn.IFERROR(IF(OR(A108=0,B108=0),"",(IF(ISERROR(INDEX(Planos!$A$3:$A$5000,MATCH(1,INDEX((Planos!$A$3:$A$5000&gt;=A108)*(Planos!$A$3:$A$5000&lt;=B108),),0))),"","Cambio de plano en fotograma "&amp;INDEX(Planos!$A$3:$A$5000,MATCH(1,INDEX((Planos!$A$3:$A$5000&gt;=A108)*(Planos!$A$3:$A$5000&lt;=B108),),0)))))&amp;IF(OR(A108=0,B108=0),"",IF(INDEX(Planos!$A$3:$A$5000,MATCH(1,INDEX((Planos!$A$3:$A$5000&gt;=A108)*(Planos!$A$3:$A$5000&lt;=B108),),0))&lt;A108+Config!$C$8*Config!$C$5," (menos de "&amp;Config!$C$8&amp;" seg. desde la entrada)",""))&amp;IF(OR(A108=0,B108=0),"",IF(INDEX(Planos!$A$3:$A$5000,MATCH(1,INDEX((Planos!$A$3:$A$5000&gt;=A108)*(Planos!$A$3:$A$5000&lt;=B108),),0))&gt;B108-Config!$C$8*Config!$C$5," (menos de "&amp;Config!$C$8&amp;" seg. hasta la salida)","")),"")</f>
      </c>
    </row>
    <row r="109" spans="1:15" ht="12.75">
      <c r="A109" s="17">
        <f ca="1">OFFSET(Editor!$B$1,ROWS(Editor!$B$1:B112)*4+2,)</f>
        <v>0</v>
      </c>
      <c r="B109" s="17">
        <f ca="1">OFFSET(Editor!$B$1,ROWS(Editor!$B$1:B112)*4+3,)</f>
        <v>0</v>
      </c>
      <c r="C109" s="17">
        <f ca="1">OFFSET(Editor!$E$1,ROWS(Editor!$E$1:E112)*4+2,)</f>
        <v>0</v>
      </c>
      <c r="D109" s="98">
        <f ca="1">OFFSET(Editor!$B$1,ROWS(Editor!$B$1:B112)*4+4,)</f>
        <v>0</v>
      </c>
      <c r="E109" s="47">
        <f ca="1">OFFSET(Editor!$H$1,ROWS(Editor!$H$1:H112)*4+2,)</f>
        <v>0</v>
      </c>
      <c r="F109" s="47">
        <f ca="1">OFFSET(Editor!$H$1,ROWS(Editor!$H$1:H112)*4+3,)</f>
        <v>0</v>
      </c>
      <c r="G109" s="47">
        <f ca="1">OFFSET(Editor!$G$1,ROWS(Editor!$G$1:G112)*4+2,)</f>
        <v>0</v>
      </c>
      <c r="H109" s="47">
        <f ca="1">OFFSET(Editor!$I$1,ROWS(Editor!$I$1:I112)*4+2,)</f>
        <v>0</v>
      </c>
      <c r="I109" s="47">
        <f ca="1">OFFSET(Editor!$G$1,ROWS(Editor!$G$1:G112)*4+3,)</f>
        <v>0</v>
      </c>
      <c r="J109" s="47">
        <f ca="1">OFFSET(Editor!$I$1,ROWS(Editor!$I$1:I112)*4+3,)</f>
        <v>0</v>
      </c>
      <c r="K109">
        <f ca="1">OFFSET(Editor!$J$1,ROWS(Editor!$J$1:J112)*4+3,)</f>
        <v>0</v>
      </c>
      <c r="L109">
        <f>(D109*Config!$G$7)/Config!$C$7</f>
        <v>0</v>
      </c>
      <c r="M109" s="169">
        <f ca="1">OFFSET(Editor!$N$1,ROWS(Editor!$N$1:N112)*4+3,)</f>
        <v>0</v>
      </c>
      <c r="N109">
        <f>IF(OR(A109=0,B109=0),"",IF(L109&lt;=0,"Ilógico: el tiempo de salida del subtítulo es menor o igual que el de entrada.",IF(AND(A110-B109&lt;=0,A110&lt;&gt;0),"¡Subtítulo solapado con el siguiente!",IF(A110-B109&gt;=Config!$C$6,"",IF(A110=0,"",IF(A110-B109&lt;Config!$C$6,"¡Tiempo INSUFICIENTE entre subtítulos!"))))&amp;IF(D109&gt;Config!$C$7," ¡Duración superior a "&amp;Config!$C$7&amp;" segundos!",IF(D109&gt;=Config!$C$8,"",IF(D109&lt;Config!$C$8," ¡Duración inferior a "&amp;Config!$C$8&amp;" segundos!")))&amp;IF(OR(K109&gt;Config!$C$9+(Config!$C$9*Config!$C$11),K109&gt;L109+(L109*Config!$C$11))," ¡EXCESO DE CARACTERES!","")&amp;IF(H109&lt;=Config!$G$10,"",IF(H109&gt;=Config!$G$10," ¡Línea 1 demasiado larga!"))&amp;IF(J109&lt;=Config!$G$10,"",IF(J109&gt;=Config!$G$10," ¡Línea 2 demasiado larga!"))))</f>
      </c>
      <c r="O109" s="18">
        <f>_xlfn.IFERROR(IF(OR(A109=0,B109=0),"",(IF(ISERROR(INDEX(Planos!$A$3:$A$5000,MATCH(1,INDEX((Planos!$A$3:$A$5000&gt;=A109)*(Planos!$A$3:$A$5000&lt;=B109),),0))),"","Cambio de plano en fotograma "&amp;INDEX(Planos!$A$3:$A$5000,MATCH(1,INDEX((Planos!$A$3:$A$5000&gt;=A109)*(Planos!$A$3:$A$5000&lt;=B109),),0)))))&amp;IF(OR(A109=0,B109=0),"",IF(INDEX(Planos!$A$3:$A$5000,MATCH(1,INDEX((Planos!$A$3:$A$5000&gt;=A109)*(Planos!$A$3:$A$5000&lt;=B109),),0))&lt;A109+Config!$C$8*Config!$C$5," (menos de "&amp;Config!$C$8&amp;" seg. desde la entrada)",""))&amp;IF(OR(A109=0,B109=0),"",IF(INDEX(Planos!$A$3:$A$5000,MATCH(1,INDEX((Planos!$A$3:$A$5000&gt;=A109)*(Planos!$A$3:$A$5000&lt;=B109),),0))&gt;B109-Config!$C$8*Config!$C$5," (menos de "&amp;Config!$C$8&amp;" seg. hasta la salida)","")),"")</f>
      </c>
    </row>
    <row r="110" spans="1:15" ht="12.75">
      <c r="A110" s="17">
        <f ca="1">OFFSET(Editor!$B$1,ROWS(Editor!$B$1:B113)*4+2,)</f>
        <v>0</v>
      </c>
      <c r="B110" s="17">
        <f ca="1">OFFSET(Editor!$B$1,ROWS(Editor!$B$1:B113)*4+3,)</f>
        <v>0</v>
      </c>
      <c r="C110" s="17">
        <f ca="1">OFFSET(Editor!$E$1,ROWS(Editor!$E$1:E113)*4+2,)</f>
        <v>0</v>
      </c>
      <c r="D110" s="98">
        <f ca="1">OFFSET(Editor!$B$1,ROWS(Editor!$B$1:B113)*4+4,)</f>
        <v>0</v>
      </c>
      <c r="E110" s="47">
        <f ca="1">OFFSET(Editor!$H$1,ROWS(Editor!$H$1:H113)*4+2,)</f>
        <v>0</v>
      </c>
      <c r="F110" s="47">
        <f ca="1">OFFSET(Editor!$H$1,ROWS(Editor!$H$1:H113)*4+3,)</f>
        <v>0</v>
      </c>
      <c r="G110" s="47">
        <f ca="1">OFFSET(Editor!$G$1,ROWS(Editor!$G$1:G113)*4+2,)</f>
        <v>0</v>
      </c>
      <c r="H110" s="47">
        <f ca="1">OFFSET(Editor!$I$1,ROWS(Editor!$I$1:I113)*4+2,)</f>
        <v>0</v>
      </c>
      <c r="I110" s="47">
        <f ca="1">OFFSET(Editor!$G$1,ROWS(Editor!$G$1:G113)*4+3,)</f>
        <v>0</v>
      </c>
      <c r="J110" s="47">
        <f ca="1">OFFSET(Editor!$I$1,ROWS(Editor!$I$1:I113)*4+3,)</f>
        <v>0</v>
      </c>
      <c r="K110">
        <f ca="1">OFFSET(Editor!$J$1,ROWS(Editor!$J$1:J113)*4+3,)</f>
        <v>0</v>
      </c>
      <c r="L110">
        <f>(D110*Config!$G$7)/Config!$C$7</f>
        <v>0</v>
      </c>
      <c r="M110" s="169">
        <f ca="1">OFFSET(Editor!$N$1,ROWS(Editor!$N$1:N113)*4+3,)</f>
        <v>0</v>
      </c>
      <c r="N110">
        <f>IF(OR(A110=0,B110=0),"",IF(L110&lt;=0,"Ilógico: el tiempo de salida del subtítulo es menor o igual que el de entrada.",IF(AND(A111-B110&lt;=0,A111&lt;&gt;0),"¡Subtítulo solapado con el siguiente!",IF(A111-B110&gt;=Config!$C$6,"",IF(A111=0,"",IF(A111-B110&lt;Config!$C$6,"¡Tiempo INSUFICIENTE entre subtítulos!"))))&amp;IF(D110&gt;Config!$C$7," ¡Duración superior a "&amp;Config!$C$7&amp;" segundos!",IF(D110&gt;=Config!$C$8,"",IF(D110&lt;Config!$C$8," ¡Duración inferior a "&amp;Config!$C$8&amp;" segundos!")))&amp;IF(OR(K110&gt;Config!$C$9+(Config!$C$9*Config!$C$11),K110&gt;L110+(L110*Config!$C$11))," ¡EXCESO DE CARACTERES!","")&amp;IF(H110&lt;=Config!$G$10,"",IF(H110&gt;=Config!$G$10," ¡Línea 1 demasiado larga!"))&amp;IF(J110&lt;=Config!$G$10,"",IF(J110&gt;=Config!$G$10," ¡Línea 2 demasiado larga!"))))</f>
      </c>
      <c r="O110" s="18">
        <f>_xlfn.IFERROR(IF(OR(A110=0,B110=0),"",(IF(ISERROR(INDEX(Planos!$A$3:$A$5000,MATCH(1,INDEX((Planos!$A$3:$A$5000&gt;=A110)*(Planos!$A$3:$A$5000&lt;=B110),),0))),"","Cambio de plano en fotograma "&amp;INDEX(Planos!$A$3:$A$5000,MATCH(1,INDEX((Planos!$A$3:$A$5000&gt;=A110)*(Planos!$A$3:$A$5000&lt;=B110),),0)))))&amp;IF(OR(A110=0,B110=0),"",IF(INDEX(Planos!$A$3:$A$5000,MATCH(1,INDEX((Planos!$A$3:$A$5000&gt;=A110)*(Planos!$A$3:$A$5000&lt;=B110),),0))&lt;A110+Config!$C$8*Config!$C$5," (menos de "&amp;Config!$C$8&amp;" seg. desde la entrada)",""))&amp;IF(OR(A110=0,B110=0),"",IF(INDEX(Planos!$A$3:$A$5000,MATCH(1,INDEX((Planos!$A$3:$A$5000&gt;=A110)*(Planos!$A$3:$A$5000&lt;=B110),),0))&gt;B110-Config!$C$8*Config!$C$5," (menos de "&amp;Config!$C$8&amp;" seg. hasta la salida)","")),"")</f>
      </c>
    </row>
    <row r="111" spans="1:15" ht="12.75">
      <c r="A111" s="17">
        <f ca="1">OFFSET(Editor!$B$1,ROWS(Editor!$B$1:B114)*4+2,)</f>
        <v>0</v>
      </c>
      <c r="B111" s="17">
        <f ca="1">OFFSET(Editor!$B$1,ROWS(Editor!$B$1:B114)*4+3,)</f>
        <v>0</v>
      </c>
      <c r="C111" s="17">
        <f ca="1">OFFSET(Editor!$E$1,ROWS(Editor!$E$1:E114)*4+2,)</f>
        <v>0</v>
      </c>
      <c r="D111" s="98">
        <f ca="1">OFFSET(Editor!$B$1,ROWS(Editor!$B$1:B114)*4+4,)</f>
        <v>0</v>
      </c>
      <c r="E111" s="47">
        <f ca="1">OFFSET(Editor!$H$1,ROWS(Editor!$H$1:H114)*4+2,)</f>
        <v>0</v>
      </c>
      <c r="F111" s="47">
        <f ca="1">OFFSET(Editor!$H$1,ROWS(Editor!$H$1:H114)*4+3,)</f>
        <v>0</v>
      </c>
      <c r="G111" s="47">
        <f ca="1">OFFSET(Editor!$G$1,ROWS(Editor!$G$1:G114)*4+2,)</f>
        <v>0</v>
      </c>
      <c r="H111" s="47">
        <f ca="1">OFFSET(Editor!$I$1,ROWS(Editor!$I$1:I114)*4+2,)</f>
        <v>0</v>
      </c>
      <c r="I111" s="47">
        <f ca="1">OFFSET(Editor!$G$1,ROWS(Editor!$G$1:G114)*4+3,)</f>
        <v>0</v>
      </c>
      <c r="J111" s="47">
        <f ca="1">OFFSET(Editor!$I$1,ROWS(Editor!$I$1:I114)*4+3,)</f>
        <v>0</v>
      </c>
      <c r="K111">
        <f ca="1">OFFSET(Editor!$J$1,ROWS(Editor!$J$1:J114)*4+3,)</f>
        <v>0</v>
      </c>
      <c r="L111">
        <f>(D111*Config!$G$7)/Config!$C$7</f>
        <v>0</v>
      </c>
      <c r="M111" s="169">
        <f ca="1">OFFSET(Editor!$N$1,ROWS(Editor!$N$1:N114)*4+3,)</f>
        <v>0</v>
      </c>
      <c r="N111">
        <f>IF(OR(A111=0,B111=0),"",IF(L111&lt;=0,"Ilógico: el tiempo de salida del subtítulo es menor o igual que el de entrada.",IF(AND(A112-B111&lt;=0,A112&lt;&gt;0),"¡Subtítulo solapado con el siguiente!",IF(A112-B111&gt;=Config!$C$6,"",IF(A112=0,"",IF(A112-B111&lt;Config!$C$6,"¡Tiempo INSUFICIENTE entre subtítulos!"))))&amp;IF(D111&gt;Config!$C$7," ¡Duración superior a "&amp;Config!$C$7&amp;" segundos!",IF(D111&gt;=Config!$C$8,"",IF(D111&lt;Config!$C$8," ¡Duración inferior a "&amp;Config!$C$8&amp;" segundos!")))&amp;IF(OR(K111&gt;Config!$C$9+(Config!$C$9*Config!$C$11),K111&gt;L111+(L111*Config!$C$11))," ¡EXCESO DE CARACTERES!","")&amp;IF(H111&lt;=Config!$G$10,"",IF(H111&gt;=Config!$G$10," ¡Línea 1 demasiado larga!"))&amp;IF(J111&lt;=Config!$G$10,"",IF(J111&gt;=Config!$G$10," ¡Línea 2 demasiado larga!"))))</f>
      </c>
      <c r="O111" s="18">
        <f>_xlfn.IFERROR(IF(OR(A111=0,B111=0),"",(IF(ISERROR(INDEX(Planos!$A$3:$A$5000,MATCH(1,INDEX((Planos!$A$3:$A$5000&gt;=A111)*(Planos!$A$3:$A$5000&lt;=B111),),0))),"","Cambio de plano en fotograma "&amp;INDEX(Planos!$A$3:$A$5000,MATCH(1,INDEX((Planos!$A$3:$A$5000&gt;=A111)*(Planos!$A$3:$A$5000&lt;=B111),),0)))))&amp;IF(OR(A111=0,B111=0),"",IF(INDEX(Planos!$A$3:$A$5000,MATCH(1,INDEX((Planos!$A$3:$A$5000&gt;=A111)*(Planos!$A$3:$A$5000&lt;=B111),),0))&lt;A111+Config!$C$8*Config!$C$5," (menos de "&amp;Config!$C$8&amp;" seg. desde la entrada)",""))&amp;IF(OR(A111=0,B111=0),"",IF(INDEX(Planos!$A$3:$A$5000,MATCH(1,INDEX((Planos!$A$3:$A$5000&gt;=A111)*(Planos!$A$3:$A$5000&lt;=B111),),0))&gt;B111-Config!$C$8*Config!$C$5," (menos de "&amp;Config!$C$8&amp;" seg. hasta la salida)","")),"")</f>
      </c>
    </row>
    <row r="112" spans="1:15" ht="12.75">
      <c r="A112" s="17">
        <f ca="1">OFFSET(Editor!$B$1,ROWS(Editor!$B$1:B115)*4+2,)</f>
        <v>0</v>
      </c>
      <c r="B112" s="17">
        <f ca="1">OFFSET(Editor!$B$1,ROWS(Editor!$B$1:B115)*4+3,)</f>
        <v>0</v>
      </c>
      <c r="C112" s="17">
        <f ca="1">OFFSET(Editor!$E$1,ROWS(Editor!$E$1:E115)*4+2,)</f>
        <v>0</v>
      </c>
      <c r="D112" s="98">
        <f ca="1">OFFSET(Editor!$B$1,ROWS(Editor!$B$1:B115)*4+4,)</f>
        <v>0</v>
      </c>
      <c r="E112" s="47">
        <f ca="1">OFFSET(Editor!$H$1,ROWS(Editor!$H$1:H115)*4+2,)</f>
        <v>0</v>
      </c>
      <c r="F112" s="47">
        <f ca="1">OFFSET(Editor!$H$1,ROWS(Editor!$H$1:H115)*4+3,)</f>
        <v>0</v>
      </c>
      <c r="G112" s="47">
        <f ca="1">OFFSET(Editor!$G$1,ROWS(Editor!$G$1:G115)*4+2,)</f>
        <v>0</v>
      </c>
      <c r="H112" s="47">
        <f ca="1">OFFSET(Editor!$I$1,ROWS(Editor!$I$1:I115)*4+2,)</f>
        <v>0</v>
      </c>
      <c r="I112" s="47">
        <f ca="1">OFFSET(Editor!$G$1,ROWS(Editor!$G$1:G115)*4+3,)</f>
        <v>0</v>
      </c>
      <c r="J112" s="47">
        <f ca="1">OFFSET(Editor!$I$1,ROWS(Editor!$I$1:I115)*4+3,)</f>
        <v>0</v>
      </c>
      <c r="K112">
        <f ca="1">OFFSET(Editor!$J$1,ROWS(Editor!$J$1:J115)*4+3,)</f>
        <v>0</v>
      </c>
      <c r="L112">
        <f>(D112*Config!$G$7)/Config!$C$7</f>
        <v>0</v>
      </c>
      <c r="M112" s="169">
        <f ca="1">OFFSET(Editor!$N$1,ROWS(Editor!$N$1:N115)*4+3,)</f>
        <v>0</v>
      </c>
      <c r="N112">
        <f>IF(OR(A112=0,B112=0),"",IF(L112&lt;=0,"Ilógico: el tiempo de salida del subtítulo es menor o igual que el de entrada.",IF(AND(A113-B112&lt;=0,A113&lt;&gt;0),"¡Subtítulo solapado con el siguiente!",IF(A113-B112&gt;=Config!$C$6,"",IF(A113=0,"",IF(A113-B112&lt;Config!$C$6,"¡Tiempo INSUFICIENTE entre subtítulos!"))))&amp;IF(D112&gt;Config!$C$7," ¡Duración superior a "&amp;Config!$C$7&amp;" segundos!",IF(D112&gt;=Config!$C$8,"",IF(D112&lt;Config!$C$8," ¡Duración inferior a "&amp;Config!$C$8&amp;" segundos!")))&amp;IF(OR(K112&gt;Config!$C$9+(Config!$C$9*Config!$C$11),K112&gt;L112+(L112*Config!$C$11))," ¡EXCESO DE CARACTERES!","")&amp;IF(H112&lt;=Config!$G$10,"",IF(H112&gt;=Config!$G$10," ¡Línea 1 demasiado larga!"))&amp;IF(J112&lt;=Config!$G$10,"",IF(J112&gt;=Config!$G$10," ¡Línea 2 demasiado larga!"))))</f>
      </c>
      <c r="O112" s="18">
        <f>_xlfn.IFERROR(IF(OR(A112=0,B112=0),"",(IF(ISERROR(INDEX(Planos!$A$3:$A$5000,MATCH(1,INDEX((Planos!$A$3:$A$5000&gt;=A112)*(Planos!$A$3:$A$5000&lt;=B112),),0))),"","Cambio de plano en fotograma "&amp;INDEX(Planos!$A$3:$A$5000,MATCH(1,INDEX((Planos!$A$3:$A$5000&gt;=A112)*(Planos!$A$3:$A$5000&lt;=B112),),0)))))&amp;IF(OR(A112=0,B112=0),"",IF(INDEX(Planos!$A$3:$A$5000,MATCH(1,INDEX((Planos!$A$3:$A$5000&gt;=A112)*(Planos!$A$3:$A$5000&lt;=B112),),0))&lt;A112+Config!$C$8*Config!$C$5," (menos de "&amp;Config!$C$8&amp;" seg. desde la entrada)",""))&amp;IF(OR(A112=0,B112=0),"",IF(INDEX(Planos!$A$3:$A$5000,MATCH(1,INDEX((Planos!$A$3:$A$5000&gt;=A112)*(Planos!$A$3:$A$5000&lt;=B112),),0))&gt;B112-Config!$C$8*Config!$C$5," (menos de "&amp;Config!$C$8&amp;" seg. hasta la salida)","")),"")</f>
      </c>
    </row>
    <row r="113" spans="1:15" ht="12.75">
      <c r="A113" s="17">
        <f ca="1">OFFSET(Editor!$B$1,ROWS(Editor!$B$1:B116)*4+2,)</f>
        <v>0</v>
      </c>
      <c r="B113" s="17">
        <f ca="1">OFFSET(Editor!$B$1,ROWS(Editor!$B$1:B116)*4+3,)</f>
        <v>0</v>
      </c>
      <c r="C113" s="17">
        <f ca="1">OFFSET(Editor!$E$1,ROWS(Editor!$E$1:E116)*4+2,)</f>
        <v>0</v>
      </c>
      <c r="D113" s="98">
        <f ca="1">OFFSET(Editor!$B$1,ROWS(Editor!$B$1:B116)*4+4,)</f>
        <v>0</v>
      </c>
      <c r="E113" s="47">
        <f ca="1">OFFSET(Editor!$H$1,ROWS(Editor!$H$1:H116)*4+2,)</f>
        <v>0</v>
      </c>
      <c r="F113" s="47">
        <f ca="1">OFFSET(Editor!$H$1,ROWS(Editor!$H$1:H116)*4+3,)</f>
        <v>0</v>
      </c>
      <c r="G113" s="47">
        <f ca="1">OFFSET(Editor!$G$1,ROWS(Editor!$G$1:G116)*4+2,)</f>
        <v>0</v>
      </c>
      <c r="H113" s="47">
        <f ca="1">OFFSET(Editor!$I$1,ROWS(Editor!$I$1:I116)*4+2,)</f>
        <v>0</v>
      </c>
      <c r="I113" s="47">
        <f ca="1">OFFSET(Editor!$G$1,ROWS(Editor!$G$1:G116)*4+3,)</f>
        <v>0</v>
      </c>
      <c r="J113" s="47">
        <f ca="1">OFFSET(Editor!$I$1,ROWS(Editor!$I$1:I116)*4+3,)</f>
        <v>0</v>
      </c>
      <c r="K113">
        <f ca="1">OFFSET(Editor!$J$1,ROWS(Editor!$J$1:J116)*4+3,)</f>
        <v>0</v>
      </c>
      <c r="L113">
        <f>(D113*Config!$G$7)/Config!$C$7</f>
        <v>0</v>
      </c>
      <c r="M113" s="169">
        <f ca="1">OFFSET(Editor!$N$1,ROWS(Editor!$N$1:N116)*4+3,)</f>
        <v>0</v>
      </c>
      <c r="N113">
        <f>IF(OR(A113=0,B113=0),"",IF(L113&lt;=0,"Ilógico: el tiempo de salida del subtítulo es menor o igual que el de entrada.",IF(AND(A114-B113&lt;=0,A114&lt;&gt;0),"¡Subtítulo solapado con el siguiente!",IF(A114-B113&gt;=Config!$C$6,"",IF(A114=0,"",IF(A114-B113&lt;Config!$C$6,"¡Tiempo INSUFICIENTE entre subtítulos!"))))&amp;IF(D113&gt;Config!$C$7," ¡Duración superior a "&amp;Config!$C$7&amp;" segundos!",IF(D113&gt;=Config!$C$8,"",IF(D113&lt;Config!$C$8," ¡Duración inferior a "&amp;Config!$C$8&amp;" segundos!")))&amp;IF(OR(K113&gt;Config!$C$9+(Config!$C$9*Config!$C$11),K113&gt;L113+(L113*Config!$C$11))," ¡EXCESO DE CARACTERES!","")&amp;IF(H113&lt;=Config!$G$10,"",IF(H113&gt;=Config!$G$10," ¡Línea 1 demasiado larga!"))&amp;IF(J113&lt;=Config!$G$10,"",IF(J113&gt;=Config!$G$10," ¡Línea 2 demasiado larga!"))))</f>
      </c>
      <c r="O113" s="18">
        <f>_xlfn.IFERROR(IF(OR(A113=0,B113=0),"",(IF(ISERROR(INDEX(Planos!$A$3:$A$5000,MATCH(1,INDEX((Planos!$A$3:$A$5000&gt;=A113)*(Planos!$A$3:$A$5000&lt;=B113),),0))),"","Cambio de plano en fotograma "&amp;INDEX(Planos!$A$3:$A$5000,MATCH(1,INDEX((Planos!$A$3:$A$5000&gt;=A113)*(Planos!$A$3:$A$5000&lt;=B113),),0)))))&amp;IF(OR(A113=0,B113=0),"",IF(INDEX(Planos!$A$3:$A$5000,MATCH(1,INDEX((Planos!$A$3:$A$5000&gt;=A113)*(Planos!$A$3:$A$5000&lt;=B113),),0))&lt;A113+Config!$C$8*Config!$C$5," (menos de "&amp;Config!$C$8&amp;" seg. desde la entrada)",""))&amp;IF(OR(A113=0,B113=0),"",IF(INDEX(Planos!$A$3:$A$5000,MATCH(1,INDEX((Planos!$A$3:$A$5000&gt;=A113)*(Planos!$A$3:$A$5000&lt;=B113),),0))&gt;B113-Config!$C$8*Config!$C$5," (menos de "&amp;Config!$C$8&amp;" seg. hasta la salida)","")),"")</f>
      </c>
    </row>
    <row r="114" spans="1:15" ht="12.75">
      <c r="A114" s="17">
        <f ca="1">OFFSET(Editor!$B$1,ROWS(Editor!$B$1:B117)*4+2,)</f>
        <v>0</v>
      </c>
      <c r="B114" s="17">
        <f ca="1">OFFSET(Editor!$B$1,ROWS(Editor!$B$1:B117)*4+3,)</f>
        <v>0</v>
      </c>
      <c r="C114" s="17">
        <f ca="1">OFFSET(Editor!$E$1,ROWS(Editor!$E$1:E117)*4+2,)</f>
        <v>0</v>
      </c>
      <c r="D114" s="98">
        <f ca="1">OFFSET(Editor!$B$1,ROWS(Editor!$B$1:B117)*4+4,)</f>
        <v>0</v>
      </c>
      <c r="E114" s="47">
        <f ca="1">OFFSET(Editor!$H$1,ROWS(Editor!$H$1:H117)*4+2,)</f>
        <v>0</v>
      </c>
      <c r="F114" s="47">
        <f ca="1">OFFSET(Editor!$H$1,ROWS(Editor!$H$1:H117)*4+3,)</f>
        <v>0</v>
      </c>
      <c r="G114" s="47">
        <f ca="1">OFFSET(Editor!$G$1,ROWS(Editor!$G$1:G117)*4+2,)</f>
        <v>0</v>
      </c>
      <c r="H114" s="47">
        <f ca="1">OFFSET(Editor!$I$1,ROWS(Editor!$I$1:I117)*4+2,)</f>
        <v>0</v>
      </c>
      <c r="I114" s="47">
        <f ca="1">OFFSET(Editor!$G$1,ROWS(Editor!$G$1:G117)*4+3,)</f>
        <v>0</v>
      </c>
      <c r="J114" s="47">
        <f ca="1">OFFSET(Editor!$I$1,ROWS(Editor!$I$1:I117)*4+3,)</f>
        <v>0</v>
      </c>
      <c r="K114">
        <f ca="1">OFFSET(Editor!$J$1,ROWS(Editor!$J$1:J117)*4+3,)</f>
        <v>0</v>
      </c>
      <c r="L114">
        <f>(D114*Config!$G$7)/Config!$C$7</f>
        <v>0</v>
      </c>
      <c r="M114" s="169">
        <f ca="1">OFFSET(Editor!$N$1,ROWS(Editor!$N$1:N117)*4+3,)</f>
        <v>0</v>
      </c>
      <c r="N114">
        <f>IF(OR(A114=0,B114=0),"",IF(L114&lt;=0,"Ilógico: el tiempo de salida del subtítulo es menor o igual que el de entrada.",IF(AND(A115-B114&lt;=0,A115&lt;&gt;0),"¡Subtítulo solapado con el siguiente!",IF(A115-B114&gt;=Config!$C$6,"",IF(A115=0,"",IF(A115-B114&lt;Config!$C$6,"¡Tiempo INSUFICIENTE entre subtítulos!"))))&amp;IF(D114&gt;Config!$C$7," ¡Duración superior a "&amp;Config!$C$7&amp;" segundos!",IF(D114&gt;=Config!$C$8,"",IF(D114&lt;Config!$C$8," ¡Duración inferior a "&amp;Config!$C$8&amp;" segundos!")))&amp;IF(OR(K114&gt;Config!$C$9+(Config!$C$9*Config!$C$11),K114&gt;L114+(L114*Config!$C$11))," ¡EXCESO DE CARACTERES!","")&amp;IF(H114&lt;=Config!$G$10,"",IF(H114&gt;=Config!$G$10," ¡Línea 1 demasiado larga!"))&amp;IF(J114&lt;=Config!$G$10,"",IF(J114&gt;=Config!$G$10," ¡Línea 2 demasiado larga!"))))</f>
      </c>
      <c r="O114" s="18">
        <f>_xlfn.IFERROR(IF(OR(A114=0,B114=0),"",(IF(ISERROR(INDEX(Planos!$A$3:$A$5000,MATCH(1,INDEX((Planos!$A$3:$A$5000&gt;=A114)*(Planos!$A$3:$A$5000&lt;=B114),),0))),"","Cambio de plano en fotograma "&amp;INDEX(Planos!$A$3:$A$5000,MATCH(1,INDEX((Planos!$A$3:$A$5000&gt;=A114)*(Planos!$A$3:$A$5000&lt;=B114),),0)))))&amp;IF(OR(A114=0,B114=0),"",IF(INDEX(Planos!$A$3:$A$5000,MATCH(1,INDEX((Planos!$A$3:$A$5000&gt;=A114)*(Planos!$A$3:$A$5000&lt;=B114),),0))&lt;A114+Config!$C$8*Config!$C$5," (menos de "&amp;Config!$C$8&amp;" seg. desde la entrada)",""))&amp;IF(OR(A114=0,B114=0),"",IF(INDEX(Planos!$A$3:$A$5000,MATCH(1,INDEX((Planos!$A$3:$A$5000&gt;=A114)*(Planos!$A$3:$A$5000&lt;=B114),),0))&gt;B114-Config!$C$8*Config!$C$5," (menos de "&amp;Config!$C$8&amp;" seg. hasta la salida)","")),"")</f>
      </c>
    </row>
    <row r="115" spans="1:15" ht="12.75">
      <c r="A115" s="17">
        <f ca="1">OFFSET(Editor!$B$1,ROWS(Editor!$B$1:B118)*4+2,)</f>
        <v>0</v>
      </c>
      <c r="B115" s="17">
        <f ca="1">OFFSET(Editor!$B$1,ROWS(Editor!$B$1:B118)*4+3,)</f>
        <v>0</v>
      </c>
      <c r="C115" s="17">
        <f ca="1">OFFSET(Editor!$E$1,ROWS(Editor!$E$1:E118)*4+2,)</f>
        <v>0</v>
      </c>
      <c r="D115" s="98">
        <f ca="1">OFFSET(Editor!$B$1,ROWS(Editor!$B$1:B118)*4+4,)</f>
        <v>0</v>
      </c>
      <c r="E115" s="47">
        <f ca="1">OFFSET(Editor!$H$1,ROWS(Editor!$H$1:H118)*4+2,)</f>
        <v>0</v>
      </c>
      <c r="F115" s="47">
        <f ca="1">OFFSET(Editor!$H$1,ROWS(Editor!$H$1:H118)*4+3,)</f>
        <v>0</v>
      </c>
      <c r="G115" s="47">
        <f ca="1">OFFSET(Editor!$G$1,ROWS(Editor!$G$1:G118)*4+2,)</f>
        <v>0</v>
      </c>
      <c r="H115" s="47">
        <f ca="1">OFFSET(Editor!$I$1,ROWS(Editor!$I$1:I118)*4+2,)</f>
        <v>0</v>
      </c>
      <c r="I115" s="47">
        <f ca="1">OFFSET(Editor!$G$1,ROWS(Editor!$G$1:G118)*4+3,)</f>
        <v>0</v>
      </c>
      <c r="J115" s="47">
        <f ca="1">OFFSET(Editor!$I$1,ROWS(Editor!$I$1:I118)*4+3,)</f>
        <v>0</v>
      </c>
      <c r="K115">
        <f ca="1">OFFSET(Editor!$J$1,ROWS(Editor!$J$1:J118)*4+3,)</f>
        <v>0</v>
      </c>
      <c r="L115">
        <f>(D115*Config!$G$7)/Config!$C$7</f>
        <v>0</v>
      </c>
      <c r="M115" s="169">
        <f ca="1">OFFSET(Editor!$N$1,ROWS(Editor!$N$1:N118)*4+3,)</f>
        <v>0</v>
      </c>
      <c r="N115">
        <f>IF(OR(A115=0,B115=0),"",IF(L115&lt;=0,"Ilógico: el tiempo de salida del subtítulo es menor o igual que el de entrada.",IF(AND(A116-B115&lt;=0,A116&lt;&gt;0),"¡Subtítulo solapado con el siguiente!",IF(A116-B115&gt;=Config!$C$6,"",IF(A116=0,"",IF(A116-B115&lt;Config!$C$6,"¡Tiempo INSUFICIENTE entre subtítulos!"))))&amp;IF(D115&gt;Config!$C$7," ¡Duración superior a "&amp;Config!$C$7&amp;" segundos!",IF(D115&gt;=Config!$C$8,"",IF(D115&lt;Config!$C$8," ¡Duración inferior a "&amp;Config!$C$8&amp;" segundos!")))&amp;IF(OR(K115&gt;Config!$C$9+(Config!$C$9*Config!$C$11),K115&gt;L115+(L115*Config!$C$11))," ¡EXCESO DE CARACTERES!","")&amp;IF(H115&lt;=Config!$G$10,"",IF(H115&gt;=Config!$G$10," ¡Línea 1 demasiado larga!"))&amp;IF(J115&lt;=Config!$G$10,"",IF(J115&gt;=Config!$G$10," ¡Línea 2 demasiado larga!"))))</f>
      </c>
      <c r="O115" s="18">
        <f>_xlfn.IFERROR(IF(OR(A115=0,B115=0),"",(IF(ISERROR(INDEX(Planos!$A$3:$A$5000,MATCH(1,INDEX((Planos!$A$3:$A$5000&gt;=A115)*(Planos!$A$3:$A$5000&lt;=B115),),0))),"","Cambio de plano en fotograma "&amp;INDEX(Planos!$A$3:$A$5000,MATCH(1,INDEX((Planos!$A$3:$A$5000&gt;=A115)*(Planos!$A$3:$A$5000&lt;=B115),),0)))))&amp;IF(OR(A115=0,B115=0),"",IF(INDEX(Planos!$A$3:$A$5000,MATCH(1,INDEX((Planos!$A$3:$A$5000&gt;=A115)*(Planos!$A$3:$A$5000&lt;=B115),),0))&lt;A115+Config!$C$8*Config!$C$5," (menos de "&amp;Config!$C$8&amp;" seg. desde la entrada)",""))&amp;IF(OR(A115=0,B115=0),"",IF(INDEX(Planos!$A$3:$A$5000,MATCH(1,INDEX((Planos!$A$3:$A$5000&gt;=A115)*(Planos!$A$3:$A$5000&lt;=B115),),0))&gt;B115-Config!$C$8*Config!$C$5," (menos de "&amp;Config!$C$8&amp;" seg. hasta la salida)","")),"")</f>
      </c>
    </row>
    <row r="116" spans="1:15" ht="12.75">
      <c r="A116" s="17">
        <f ca="1">OFFSET(Editor!$B$1,ROWS(Editor!$B$1:B119)*4+2,)</f>
        <v>0</v>
      </c>
      <c r="B116" s="17">
        <f ca="1">OFFSET(Editor!$B$1,ROWS(Editor!$B$1:B119)*4+3,)</f>
        <v>0</v>
      </c>
      <c r="C116" s="17">
        <f ca="1">OFFSET(Editor!$E$1,ROWS(Editor!$E$1:E119)*4+2,)</f>
        <v>0</v>
      </c>
      <c r="D116" s="98">
        <f ca="1">OFFSET(Editor!$B$1,ROWS(Editor!$B$1:B119)*4+4,)</f>
        <v>0</v>
      </c>
      <c r="E116" s="47">
        <f ca="1">OFFSET(Editor!$H$1,ROWS(Editor!$H$1:H119)*4+2,)</f>
        <v>0</v>
      </c>
      <c r="F116" s="47">
        <f ca="1">OFFSET(Editor!$H$1,ROWS(Editor!$H$1:H119)*4+3,)</f>
        <v>0</v>
      </c>
      <c r="G116" s="47">
        <f ca="1">OFFSET(Editor!$G$1,ROWS(Editor!$G$1:G119)*4+2,)</f>
        <v>0</v>
      </c>
      <c r="H116" s="47">
        <f ca="1">OFFSET(Editor!$I$1,ROWS(Editor!$I$1:I119)*4+2,)</f>
        <v>0</v>
      </c>
      <c r="I116" s="47">
        <f ca="1">OFFSET(Editor!$G$1,ROWS(Editor!$G$1:G119)*4+3,)</f>
        <v>0</v>
      </c>
      <c r="J116" s="47">
        <f ca="1">OFFSET(Editor!$I$1,ROWS(Editor!$I$1:I119)*4+3,)</f>
        <v>0</v>
      </c>
      <c r="K116">
        <f ca="1">OFFSET(Editor!$J$1,ROWS(Editor!$J$1:J119)*4+3,)</f>
        <v>0</v>
      </c>
      <c r="L116">
        <f>(D116*Config!$G$7)/Config!$C$7</f>
        <v>0</v>
      </c>
      <c r="M116" s="169">
        <f ca="1">OFFSET(Editor!$N$1,ROWS(Editor!$N$1:N119)*4+3,)</f>
        <v>0</v>
      </c>
      <c r="N116">
        <f>IF(OR(A116=0,B116=0),"",IF(L116&lt;=0,"Ilógico: el tiempo de salida del subtítulo es menor o igual que el de entrada.",IF(AND(A117-B116&lt;=0,A117&lt;&gt;0),"¡Subtítulo solapado con el siguiente!",IF(A117-B116&gt;=Config!$C$6,"",IF(A117=0,"",IF(A117-B116&lt;Config!$C$6,"¡Tiempo INSUFICIENTE entre subtítulos!"))))&amp;IF(D116&gt;Config!$C$7," ¡Duración superior a "&amp;Config!$C$7&amp;" segundos!",IF(D116&gt;=Config!$C$8,"",IF(D116&lt;Config!$C$8," ¡Duración inferior a "&amp;Config!$C$8&amp;" segundos!")))&amp;IF(OR(K116&gt;Config!$C$9+(Config!$C$9*Config!$C$11),K116&gt;L116+(L116*Config!$C$11))," ¡EXCESO DE CARACTERES!","")&amp;IF(H116&lt;=Config!$G$10,"",IF(H116&gt;=Config!$G$10," ¡Línea 1 demasiado larga!"))&amp;IF(J116&lt;=Config!$G$10,"",IF(J116&gt;=Config!$G$10," ¡Línea 2 demasiado larga!"))))</f>
      </c>
      <c r="O116" s="18">
        <f>_xlfn.IFERROR(IF(OR(A116=0,B116=0),"",(IF(ISERROR(INDEX(Planos!$A$3:$A$5000,MATCH(1,INDEX((Planos!$A$3:$A$5000&gt;=A116)*(Planos!$A$3:$A$5000&lt;=B116),),0))),"","Cambio de plano en fotograma "&amp;INDEX(Planos!$A$3:$A$5000,MATCH(1,INDEX((Planos!$A$3:$A$5000&gt;=A116)*(Planos!$A$3:$A$5000&lt;=B116),),0)))))&amp;IF(OR(A116=0,B116=0),"",IF(INDEX(Planos!$A$3:$A$5000,MATCH(1,INDEX((Planos!$A$3:$A$5000&gt;=A116)*(Planos!$A$3:$A$5000&lt;=B116),),0))&lt;A116+Config!$C$8*Config!$C$5," (menos de "&amp;Config!$C$8&amp;" seg. desde la entrada)",""))&amp;IF(OR(A116=0,B116=0),"",IF(INDEX(Planos!$A$3:$A$5000,MATCH(1,INDEX((Planos!$A$3:$A$5000&gt;=A116)*(Planos!$A$3:$A$5000&lt;=B116),),0))&gt;B116-Config!$C$8*Config!$C$5," (menos de "&amp;Config!$C$8&amp;" seg. hasta la salida)","")),"")</f>
      </c>
    </row>
    <row r="117" spans="1:15" ht="12.75">
      <c r="A117" s="17">
        <f ca="1">OFFSET(Editor!$B$1,ROWS(Editor!$B$1:B120)*4+2,)</f>
        <v>0</v>
      </c>
      <c r="B117" s="17">
        <f ca="1">OFFSET(Editor!$B$1,ROWS(Editor!$B$1:B120)*4+3,)</f>
        <v>0</v>
      </c>
      <c r="C117" s="17">
        <f ca="1">OFFSET(Editor!$E$1,ROWS(Editor!$E$1:E120)*4+2,)</f>
        <v>0</v>
      </c>
      <c r="D117" s="98">
        <f ca="1">OFFSET(Editor!$B$1,ROWS(Editor!$B$1:B120)*4+4,)</f>
        <v>0</v>
      </c>
      <c r="E117" s="47">
        <f ca="1">OFFSET(Editor!$H$1,ROWS(Editor!$H$1:H120)*4+2,)</f>
        <v>0</v>
      </c>
      <c r="F117" s="47">
        <f ca="1">OFFSET(Editor!$H$1,ROWS(Editor!$H$1:H120)*4+3,)</f>
        <v>0</v>
      </c>
      <c r="G117" s="47">
        <f ca="1">OFFSET(Editor!$G$1,ROWS(Editor!$G$1:G120)*4+2,)</f>
        <v>0</v>
      </c>
      <c r="H117" s="47">
        <f ca="1">OFFSET(Editor!$I$1,ROWS(Editor!$I$1:I120)*4+2,)</f>
        <v>0</v>
      </c>
      <c r="I117" s="47">
        <f ca="1">OFFSET(Editor!$G$1,ROWS(Editor!$G$1:G120)*4+3,)</f>
        <v>0</v>
      </c>
      <c r="J117" s="47">
        <f ca="1">OFFSET(Editor!$I$1,ROWS(Editor!$I$1:I120)*4+3,)</f>
        <v>0</v>
      </c>
      <c r="K117">
        <f ca="1">OFFSET(Editor!$J$1,ROWS(Editor!$J$1:J120)*4+3,)</f>
        <v>0</v>
      </c>
      <c r="L117">
        <f>(D117*Config!$G$7)/Config!$C$7</f>
        <v>0</v>
      </c>
      <c r="M117" s="169">
        <f ca="1">OFFSET(Editor!$N$1,ROWS(Editor!$N$1:N120)*4+3,)</f>
        <v>0</v>
      </c>
      <c r="N117">
        <f>IF(OR(A117=0,B117=0),"",IF(L117&lt;=0,"Ilógico: el tiempo de salida del subtítulo es menor o igual que el de entrada.",IF(AND(A118-B117&lt;=0,A118&lt;&gt;0),"¡Subtítulo solapado con el siguiente!",IF(A118-B117&gt;=Config!$C$6,"",IF(A118=0,"",IF(A118-B117&lt;Config!$C$6,"¡Tiempo INSUFICIENTE entre subtítulos!"))))&amp;IF(D117&gt;Config!$C$7," ¡Duración superior a "&amp;Config!$C$7&amp;" segundos!",IF(D117&gt;=Config!$C$8,"",IF(D117&lt;Config!$C$8," ¡Duración inferior a "&amp;Config!$C$8&amp;" segundos!")))&amp;IF(OR(K117&gt;Config!$C$9+(Config!$C$9*Config!$C$11),K117&gt;L117+(L117*Config!$C$11))," ¡EXCESO DE CARACTERES!","")&amp;IF(H117&lt;=Config!$G$10,"",IF(H117&gt;=Config!$G$10," ¡Línea 1 demasiado larga!"))&amp;IF(J117&lt;=Config!$G$10,"",IF(J117&gt;=Config!$G$10," ¡Línea 2 demasiado larga!"))))</f>
      </c>
      <c r="O117" s="18">
        <f>_xlfn.IFERROR(IF(OR(A117=0,B117=0),"",(IF(ISERROR(INDEX(Planos!$A$3:$A$5000,MATCH(1,INDEX((Planos!$A$3:$A$5000&gt;=A117)*(Planos!$A$3:$A$5000&lt;=B117),),0))),"","Cambio de plano en fotograma "&amp;INDEX(Planos!$A$3:$A$5000,MATCH(1,INDEX((Planos!$A$3:$A$5000&gt;=A117)*(Planos!$A$3:$A$5000&lt;=B117),),0)))))&amp;IF(OR(A117=0,B117=0),"",IF(INDEX(Planos!$A$3:$A$5000,MATCH(1,INDEX((Planos!$A$3:$A$5000&gt;=A117)*(Planos!$A$3:$A$5000&lt;=B117),),0))&lt;A117+Config!$C$8*Config!$C$5," (menos de "&amp;Config!$C$8&amp;" seg. desde la entrada)",""))&amp;IF(OR(A117=0,B117=0),"",IF(INDEX(Planos!$A$3:$A$5000,MATCH(1,INDEX((Planos!$A$3:$A$5000&gt;=A117)*(Planos!$A$3:$A$5000&lt;=B117),),0))&gt;B117-Config!$C$8*Config!$C$5," (menos de "&amp;Config!$C$8&amp;" seg. hasta la salida)","")),"")</f>
      </c>
    </row>
    <row r="118" spans="1:15" ht="12.75">
      <c r="A118" s="17">
        <f ca="1">OFFSET(Editor!$B$1,ROWS(Editor!$B$1:B121)*4+2,)</f>
        <v>0</v>
      </c>
      <c r="B118" s="17">
        <f ca="1">OFFSET(Editor!$B$1,ROWS(Editor!$B$1:B121)*4+3,)</f>
        <v>0</v>
      </c>
      <c r="C118" s="17">
        <f ca="1">OFFSET(Editor!$E$1,ROWS(Editor!$E$1:E121)*4+2,)</f>
        <v>0</v>
      </c>
      <c r="D118" s="98">
        <f ca="1">OFFSET(Editor!$B$1,ROWS(Editor!$B$1:B121)*4+4,)</f>
        <v>0</v>
      </c>
      <c r="E118" s="47">
        <f ca="1">OFFSET(Editor!$H$1,ROWS(Editor!$H$1:H121)*4+2,)</f>
        <v>0</v>
      </c>
      <c r="F118" s="47">
        <f ca="1">OFFSET(Editor!$H$1,ROWS(Editor!$H$1:H121)*4+3,)</f>
        <v>0</v>
      </c>
      <c r="G118" s="47">
        <f ca="1">OFFSET(Editor!$G$1,ROWS(Editor!$G$1:G121)*4+2,)</f>
        <v>0</v>
      </c>
      <c r="H118" s="47">
        <f ca="1">OFFSET(Editor!$I$1,ROWS(Editor!$I$1:I121)*4+2,)</f>
        <v>0</v>
      </c>
      <c r="I118" s="47">
        <f ca="1">OFFSET(Editor!$G$1,ROWS(Editor!$G$1:G121)*4+3,)</f>
        <v>0</v>
      </c>
      <c r="J118" s="47">
        <f ca="1">OFFSET(Editor!$I$1,ROWS(Editor!$I$1:I121)*4+3,)</f>
        <v>0</v>
      </c>
      <c r="K118">
        <f ca="1">OFFSET(Editor!$J$1,ROWS(Editor!$J$1:J121)*4+3,)</f>
        <v>0</v>
      </c>
      <c r="L118">
        <f>(D118*Config!$G$7)/Config!$C$7</f>
        <v>0</v>
      </c>
      <c r="M118" s="169">
        <f ca="1">OFFSET(Editor!$N$1,ROWS(Editor!$N$1:N121)*4+3,)</f>
        <v>0</v>
      </c>
      <c r="N118">
        <f>IF(OR(A118=0,B118=0),"",IF(L118&lt;=0,"Ilógico: el tiempo de salida del subtítulo es menor o igual que el de entrada.",IF(AND(A119-B118&lt;=0,A119&lt;&gt;0),"¡Subtítulo solapado con el siguiente!",IF(A119-B118&gt;=Config!$C$6,"",IF(A119=0,"",IF(A119-B118&lt;Config!$C$6,"¡Tiempo INSUFICIENTE entre subtítulos!"))))&amp;IF(D118&gt;Config!$C$7," ¡Duración superior a "&amp;Config!$C$7&amp;" segundos!",IF(D118&gt;=Config!$C$8,"",IF(D118&lt;Config!$C$8," ¡Duración inferior a "&amp;Config!$C$8&amp;" segundos!")))&amp;IF(OR(K118&gt;Config!$C$9+(Config!$C$9*Config!$C$11),K118&gt;L118+(L118*Config!$C$11))," ¡EXCESO DE CARACTERES!","")&amp;IF(H118&lt;=Config!$G$10,"",IF(H118&gt;=Config!$G$10," ¡Línea 1 demasiado larga!"))&amp;IF(J118&lt;=Config!$G$10,"",IF(J118&gt;=Config!$G$10," ¡Línea 2 demasiado larga!"))))</f>
      </c>
      <c r="O118" s="18">
        <f>_xlfn.IFERROR(IF(OR(A118=0,B118=0),"",(IF(ISERROR(INDEX(Planos!$A$3:$A$5000,MATCH(1,INDEX((Planos!$A$3:$A$5000&gt;=A118)*(Planos!$A$3:$A$5000&lt;=B118),),0))),"","Cambio de plano en fotograma "&amp;INDEX(Planos!$A$3:$A$5000,MATCH(1,INDEX((Planos!$A$3:$A$5000&gt;=A118)*(Planos!$A$3:$A$5000&lt;=B118),),0)))))&amp;IF(OR(A118=0,B118=0),"",IF(INDEX(Planos!$A$3:$A$5000,MATCH(1,INDEX((Planos!$A$3:$A$5000&gt;=A118)*(Planos!$A$3:$A$5000&lt;=B118),),0))&lt;A118+Config!$C$8*Config!$C$5," (menos de "&amp;Config!$C$8&amp;" seg. desde la entrada)",""))&amp;IF(OR(A118=0,B118=0),"",IF(INDEX(Planos!$A$3:$A$5000,MATCH(1,INDEX((Planos!$A$3:$A$5000&gt;=A118)*(Planos!$A$3:$A$5000&lt;=B118),),0))&gt;B118-Config!$C$8*Config!$C$5," (menos de "&amp;Config!$C$8&amp;" seg. hasta la salida)","")),"")</f>
      </c>
    </row>
    <row r="119" spans="1:15" ht="12.75">
      <c r="A119" s="17">
        <f ca="1">OFFSET(Editor!$B$1,ROWS(Editor!$B$1:B122)*4+2,)</f>
        <v>0</v>
      </c>
      <c r="B119" s="17">
        <f ca="1">OFFSET(Editor!$B$1,ROWS(Editor!$B$1:B122)*4+3,)</f>
        <v>0</v>
      </c>
      <c r="C119" s="17">
        <f ca="1">OFFSET(Editor!$E$1,ROWS(Editor!$E$1:E122)*4+2,)</f>
        <v>0</v>
      </c>
      <c r="D119" s="98">
        <f ca="1">OFFSET(Editor!$B$1,ROWS(Editor!$B$1:B122)*4+4,)</f>
        <v>0</v>
      </c>
      <c r="E119" s="47">
        <f ca="1">OFFSET(Editor!$H$1,ROWS(Editor!$H$1:H122)*4+2,)</f>
        <v>0</v>
      </c>
      <c r="F119" s="47">
        <f ca="1">OFFSET(Editor!$H$1,ROWS(Editor!$H$1:H122)*4+3,)</f>
        <v>0</v>
      </c>
      <c r="G119" s="47">
        <f ca="1">OFFSET(Editor!$G$1,ROWS(Editor!$G$1:G122)*4+2,)</f>
        <v>0</v>
      </c>
      <c r="H119" s="47">
        <f ca="1">OFFSET(Editor!$I$1,ROWS(Editor!$I$1:I122)*4+2,)</f>
        <v>0</v>
      </c>
      <c r="I119" s="47">
        <f ca="1">OFFSET(Editor!$G$1,ROWS(Editor!$G$1:G122)*4+3,)</f>
        <v>0</v>
      </c>
      <c r="J119" s="47">
        <f ca="1">OFFSET(Editor!$I$1,ROWS(Editor!$I$1:I122)*4+3,)</f>
        <v>0</v>
      </c>
      <c r="K119">
        <f ca="1">OFFSET(Editor!$J$1,ROWS(Editor!$J$1:J122)*4+3,)</f>
        <v>0</v>
      </c>
      <c r="L119">
        <f>(D119*Config!$G$7)/Config!$C$7</f>
        <v>0</v>
      </c>
      <c r="M119" s="169">
        <f ca="1">OFFSET(Editor!$N$1,ROWS(Editor!$N$1:N122)*4+3,)</f>
        <v>0</v>
      </c>
      <c r="N119">
        <f>IF(OR(A119=0,B119=0),"",IF(L119&lt;=0,"Ilógico: el tiempo de salida del subtítulo es menor o igual que el de entrada.",IF(AND(A120-B119&lt;=0,A120&lt;&gt;0),"¡Subtítulo solapado con el siguiente!",IF(A120-B119&gt;=Config!$C$6,"",IF(A120=0,"",IF(A120-B119&lt;Config!$C$6,"¡Tiempo INSUFICIENTE entre subtítulos!"))))&amp;IF(D119&gt;Config!$C$7," ¡Duración superior a "&amp;Config!$C$7&amp;" segundos!",IF(D119&gt;=Config!$C$8,"",IF(D119&lt;Config!$C$8," ¡Duración inferior a "&amp;Config!$C$8&amp;" segundos!")))&amp;IF(OR(K119&gt;Config!$C$9+(Config!$C$9*Config!$C$11),K119&gt;L119+(L119*Config!$C$11))," ¡EXCESO DE CARACTERES!","")&amp;IF(H119&lt;=Config!$G$10,"",IF(H119&gt;=Config!$G$10," ¡Línea 1 demasiado larga!"))&amp;IF(J119&lt;=Config!$G$10,"",IF(J119&gt;=Config!$G$10," ¡Línea 2 demasiado larga!"))))</f>
      </c>
      <c r="O119" s="18">
        <f>_xlfn.IFERROR(IF(OR(A119=0,B119=0),"",(IF(ISERROR(INDEX(Planos!$A$3:$A$5000,MATCH(1,INDEX((Planos!$A$3:$A$5000&gt;=A119)*(Planos!$A$3:$A$5000&lt;=B119),),0))),"","Cambio de plano en fotograma "&amp;INDEX(Planos!$A$3:$A$5000,MATCH(1,INDEX((Planos!$A$3:$A$5000&gt;=A119)*(Planos!$A$3:$A$5000&lt;=B119),),0)))))&amp;IF(OR(A119=0,B119=0),"",IF(INDEX(Planos!$A$3:$A$5000,MATCH(1,INDEX((Planos!$A$3:$A$5000&gt;=A119)*(Planos!$A$3:$A$5000&lt;=B119),),0))&lt;A119+Config!$C$8*Config!$C$5," (menos de "&amp;Config!$C$8&amp;" seg. desde la entrada)",""))&amp;IF(OR(A119=0,B119=0),"",IF(INDEX(Planos!$A$3:$A$5000,MATCH(1,INDEX((Planos!$A$3:$A$5000&gt;=A119)*(Planos!$A$3:$A$5000&lt;=B119),),0))&gt;B119-Config!$C$8*Config!$C$5," (menos de "&amp;Config!$C$8&amp;" seg. hasta la salida)","")),"")</f>
      </c>
    </row>
    <row r="120" spans="1:15" ht="12.75">
      <c r="A120" s="17">
        <f ca="1">OFFSET(Editor!$B$1,ROWS(Editor!$B$1:B123)*4+2,)</f>
        <v>0</v>
      </c>
      <c r="B120" s="17">
        <f ca="1">OFFSET(Editor!$B$1,ROWS(Editor!$B$1:B123)*4+3,)</f>
        <v>0</v>
      </c>
      <c r="C120" s="17">
        <f ca="1">OFFSET(Editor!$E$1,ROWS(Editor!$E$1:E123)*4+2,)</f>
        <v>0</v>
      </c>
      <c r="D120" s="98">
        <f ca="1">OFFSET(Editor!$B$1,ROWS(Editor!$B$1:B123)*4+4,)</f>
        <v>0</v>
      </c>
      <c r="E120" s="47">
        <f ca="1">OFFSET(Editor!$H$1,ROWS(Editor!$H$1:H123)*4+2,)</f>
        <v>0</v>
      </c>
      <c r="F120" s="47">
        <f ca="1">OFFSET(Editor!$H$1,ROWS(Editor!$H$1:H123)*4+3,)</f>
        <v>0</v>
      </c>
      <c r="G120" s="47">
        <f ca="1">OFFSET(Editor!$G$1,ROWS(Editor!$G$1:G123)*4+2,)</f>
        <v>0</v>
      </c>
      <c r="H120" s="47">
        <f ca="1">OFFSET(Editor!$I$1,ROWS(Editor!$I$1:I123)*4+2,)</f>
        <v>0</v>
      </c>
      <c r="I120" s="47">
        <f ca="1">OFFSET(Editor!$G$1,ROWS(Editor!$G$1:G123)*4+3,)</f>
        <v>0</v>
      </c>
      <c r="J120" s="47">
        <f ca="1">OFFSET(Editor!$I$1,ROWS(Editor!$I$1:I123)*4+3,)</f>
        <v>0</v>
      </c>
      <c r="K120">
        <f ca="1">OFFSET(Editor!$J$1,ROWS(Editor!$J$1:J123)*4+3,)</f>
        <v>0</v>
      </c>
      <c r="L120">
        <f>(D120*Config!$G$7)/Config!$C$7</f>
        <v>0</v>
      </c>
      <c r="M120" s="169">
        <f ca="1">OFFSET(Editor!$N$1,ROWS(Editor!$N$1:N123)*4+3,)</f>
        <v>0</v>
      </c>
      <c r="N120">
        <f>IF(OR(A120=0,B120=0),"",IF(L120&lt;=0,"Ilógico: el tiempo de salida del subtítulo es menor o igual que el de entrada.",IF(AND(A121-B120&lt;=0,A121&lt;&gt;0),"¡Subtítulo solapado con el siguiente!",IF(A121-B120&gt;=Config!$C$6,"",IF(A121=0,"",IF(A121-B120&lt;Config!$C$6,"¡Tiempo INSUFICIENTE entre subtítulos!"))))&amp;IF(D120&gt;Config!$C$7," ¡Duración superior a "&amp;Config!$C$7&amp;" segundos!",IF(D120&gt;=Config!$C$8,"",IF(D120&lt;Config!$C$8," ¡Duración inferior a "&amp;Config!$C$8&amp;" segundos!")))&amp;IF(OR(K120&gt;Config!$C$9+(Config!$C$9*Config!$C$11),K120&gt;L120+(L120*Config!$C$11))," ¡EXCESO DE CARACTERES!","")&amp;IF(H120&lt;=Config!$G$10,"",IF(H120&gt;=Config!$G$10," ¡Línea 1 demasiado larga!"))&amp;IF(J120&lt;=Config!$G$10,"",IF(J120&gt;=Config!$G$10," ¡Línea 2 demasiado larga!"))))</f>
      </c>
      <c r="O120" s="18">
        <f>_xlfn.IFERROR(IF(OR(A120=0,B120=0),"",(IF(ISERROR(INDEX(Planos!$A$3:$A$5000,MATCH(1,INDEX((Planos!$A$3:$A$5000&gt;=A120)*(Planos!$A$3:$A$5000&lt;=B120),),0))),"","Cambio de plano en fotograma "&amp;INDEX(Planos!$A$3:$A$5000,MATCH(1,INDEX((Planos!$A$3:$A$5000&gt;=A120)*(Planos!$A$3:$A$5000&lt;=B120),),0)))))&amp;IF(OR(A120=0,B120=0),"",IF(INDEX(Planos!$A$3:$A$5000,MATCH(1,INDEX((Planos!$A$3:$A$5000&gt;=A120)*(Planos!$A$3:$A$5000&lt;=B120),),0))&lt;A120+Config!$C$8*Config!$C$5," (menos de "&amp;Config!$C$8&amp;" seg. desde la entrada)",""))&amp;IF(OR(A120=0,B120=0),"",IF(INDEX(Planos!$A$3:$A$5000,MATCH(1,INDEX((Planos!$A$3:$A$5000&gt;=A120)*(Planos!$A$3:$A$5000&lt;=B120),),0))&gt;B120-Config!$C$8*Config!$C$5," (menos de "&amp;Config!$C$8&amp;" seg. hasta la salida)","")),"")</f>
      </c>
    </row>
    <row r="121" spans="1:15" ht="12.75">
      <c r="A121" s="17">
        <f ca="1">OFFSET(Editor!$B$1,ROWS(Editor!$B$1:B124)*4+2,)</f>
        <v>0</v>
      </c>
      <c r="B121" s="17">
        <f ca="1">OFFSET(Editor!$B$1,ROWS(Editor!$B$1:B124)*4+3,)</f>
        <v>0</v>
      </c>
      <c r="C121" s="17">
        <f ca="1">OFFSET(Editor!$E$1,ROWS(Editor!$E$1:E124)*4+2,)</f>
        <v>0</v>
      </c>
      <c r="D121" s="98">
        <f ca="1">OFFSET(Editor!$B$1,ROWS(Editor!$B$1:B124)*4+4,)</f>
        <v>0</v>
      </c>
      <c r="E121" s="47">
        <f ca="1">OFFSET(Editor!$H$1,ROWS(Editor!$H$1:H124)*4+2,)</f>
        <v>0</v>
      </c>
      <c r="F121" s="47">
        <f ca="1">OFFSET(Editor!$H$1,ROWS(Editor!$H$1:H124)*4+3,)</f>
        <v>0</v>
      </c>
      <c r="G121" s="47">
        <f ca="1">OFFSET(Editor!$G$1,ROWS(Editor!$G$1:G124)*4+2,)</f>
        <v>0</v>
      </c>
      <c r="H121" s="47">
        <f ca="1">OFFSET(Editor!$I$1,ROWS(Editor!$I$1:I124)*4+2,)</f>
        <v>0</v>
      </c>
      <c r="I121" s="47">
        <f ca="1">OFFSET(Editor!$G$1,ROWS(Editor!$G$1:G124)*4+3,)</f>
        <v>0</v>
      </c>
      <c r="J121" s="47">
        <f ca="1">OFFSET(Editor!$I$1,ROWS(Editor!$I$1:I124)*4+3,)</f>
        <v>0</v>
      </c>
      <c r="K121">
        <f ca="1">OFFSET(Editor!$J$1,ROWS(Editor!$J$1:J124)*4+3,)</f>
        <v>0</v>
      </c>
      <c r="L121">
        <f>(D121*Config!$G$7)/Config!$C$7</f>
        <v>0</v>
      </c>
      <c r="M121" s="169">
        <f ca="1">OFFSET(Editor!$N$1,ROWS(Editor!$N$1:N124)*4+3,)</f>
        <v>0</v>
      </c>
      <c r="N121">
        <f>IF(OR(A121=0,B121=0),"",IF(L121&lt;=0,"Ilógico: el tiempo de salida del subtítulo es menor o igual que el de entrada.",IF(AND(A122-B121&lt;=0,A122&lt;&gt;0),"¡Subtítulo solapado con el siguiente!",IF(A122-B121&gt;=Config!$C$6,"",IF(A122=0,"",IF(A122-B121&lt;Config!$C$6,"¡Tiempo INSUFICIENTE entre subtítulos!"))))&amp;IF(D121&gt;Config!$C$7," ¡Duración superior a "&amp;Config!$C$7&amp;" segundos!",IF(D121&gt;=Config!$C$8,"",IF(D121&lt;Config!$C$8," ¡Duración inferior a "&amp;Config!$C$8&amp;" segundos!")))&amp;IF(OR(K121&gt;Config!$C$9+(Config!$C$9*Config!$C$11),K121&gt;L121+(L121*Config!$C$11))," ¡EXCESO DE CARACTERES!","")&amp;IF(H121&lt;=Config!$G$10,"",IF(H121&gt;=Config!$G$10," ¡Línea 1 demasiado larga!"))&amp;IF(J121&lt;=Config!$G$10,"",IF(J121&gt;=Config!$G$10," ¡Línea 2 demasiado larga!"))))</f>
      </c>
      <c r="O121" s="18">
        <f>_xlfn.IFERROR(IF(OR(A121=0,B121=0),"",(IF(ISERROR(INDEX(Planos!$A$3:$A$5000,MATCH(1,INDEX((Planos!$A$3:$A$5000&gt;=A121)*(Planos!$A$3:$A$5000&lt;=B121),),0))),"","Cambio de plano en fotograma "&amp;INDEX(Planos!$A$3:$A$5000,MATCH(1,INDEX((Planos!$A$3:$A$5000&gt;=A121)*(Planos!$A$3:$A$5000&lt;=B121),),0)))))&amp;IF(OR(A121=0,B121=0),"",IF(INDEX(Planos!$A$3:$A$5000,MATCH(1,INDEX((Planos!$A$3:$A$5000&gt;=A121)*(Planos!$A$3:$A$5000&lt;=B121),),0))&lt;A121+Config!$C$8*Config!$C$5," (menos de "&amp;Config!$C$8&amp;" seg. desde la entrada)",""))&amp;IF(OR(A121=0,B121=0),"",IF(INDEX(Planos!$A$3:$A$5000,MATCH(1,INDEX((Planos!$A$3:$A$5000&gt;=A121)*(Planos!$A$3:$A$5000&lt;=B121),),0))&gt;B121-Config!$C$8*Config!$C$5," (menos de "&amp;Config!$C$8&amp;" seg. hasta la salida)","")),"")</f>
      </c>
    </row>
    <row r="122" spans="1:15" ht="12.75">
      <c r="A122" s="17">
        <f ca="1">OFFSET(Editor!$B$1,ROWS(Editor!$B$1:B125)*4+2,)</f>
        <v>0</v>
      </c>
      <c r="B122" s="17">
        <f ca="1">OFFSET(Editor!$B$1,ROWS(Editor!$B$1:B125)*4+3,)</f>
        <v>0</v>
      </c>
      <c r="C122" s="17">
        <f ca="1">OFFSET(Editor!$E$1,ROWS(Editor!$E$1:E125)*4+2,)</f>
        <v>0</v>
      </c>
      <c r="D122" s="98">
        <f ca="1">OFFSET(Editor!$B$1,ROWS(Editor!$B$1:B125)*4+4,)</f>
        <v>0</v>
      </c>
      <c r="E122" s="47">
        <f ca="1">OFFSET(Editor!$H$1,ROWS(Editor!$H$1:H125)*4+2,)</f>
        <v>0</v>
      </c>
      <c r="F122" s="47">
        <f ca="1">OFFSET(Editor!$H$1,ROWS(Editor!$H$1:H125)*4+3,)</f>
        <v>0</v>
      </c>
      <c r="G122" s="47">
        <f ca="1">OFFSET(Editor!$G$1,ROWS(Editor!$G$1:G125)*4+2,)</f>
        <v>0</v>
      </c>
      <c r="H122" s="47">
        <f ca="1">OFFSET(Editor!$I$1,ROWS(Editor!$I$1:I125)*4+2,)</f>
        <v>0</v>
      </c>
      <c r="I122" s="47">
        <f ca="1">OFFSET(Editor!$G$1,ROWS(Editor!$G$1:G125)*4+3,)</f>
        <v>0</v>
      </c>
      <c r="J122" s="47">
        <f ca="1">OFFSET(Editor!$I$1,ROWS(Editor!$I$1:I125)*4+3,)</f>
        <v>0</v>
      </c>
      <c r="K122">
        <f ca="1">OFFSET(Editor!$J$1,ROWS(Editor!$J$1:J125)*4+3,)</f>
        <v>0</v>
      </c>
      <c r="L122">
        <f>(D122*Config!$G$7)/Config!$C$7</f>
        <v>0</v>
      </c>
      <c r="M122" s="169">
        <f ca="1">OFFSET(Editor!$N$1,ROWS(Editor!$N$1:N125)*4+3,)</f>
        <v>0</v>
      </c>
      <c r="N122">
        <f>IF(OR(A122=0,B122=0),"",IF(L122&lt;=0,"Ilógico: el tiempo de salida del subtítulo es menor o igual que el de entrada.",IF(AND(A123-B122&lt;=0,A123&lt;&gt;0),"¡Subtítulo solapado con el siguiente!",IF(A123-B122&gt;=Config!$C$6,"",IF(A123=0,"",IF(A123-B122&lt;Config!$C$6,"¡Tiempo INSUFICIENTE entre subtítulos!"))))&amp;IF(D122&gt;Config!$C$7," ¡Duración superior a "&amp;Config!$C$7&amp;" segundos!",IF(D122&gt;=Config!$C$8,"",IF(D122&lt;Config!$C$8," ¡Duración inferior a "&amp;Config!$C$8&amp;" segundos!")))&amp;IF(OR(K122&gt;Config!$C$9+(Config!$C$9*Config!$C$11),K122&gt;L122+(L122*Config!$C$11))," ¡EXCESO DE CARACTERES!","")&amp;IF(H122&lt;=Config!$G$10,"",IF(H122&gt;=Config!$G$10," ¡Línea 1 demasiado larga!"))&amp;IF(J122&lt;=Config!$G$10,"",IF(J122&gt;=Config!$G$10," ¡Línea 2 demasiado larga!"))))</f>
      </c>
      <c r="O122" s="18">
        <f>_xlfn.IFERROR(IF(OR(A122=0,B122=0),"",(IF(ISERROR(INDEX(Planos!$A$3:$A$5000,MATCH(1,INDEX((Planos!$A$3:$A$5000&gt;=A122)*(Planos!$A$3:$A$5000&lt;=B122),),0))),"","Cambio de plano en fotograma "&amp;INDEX(Planos!$A$3:$A$5000,MATCH(1,INDEX((Planos!$A$3:$A$5000&gt;=A122)*(Planos!$A$3:$A$5000&lt;=B122),),0)))))&amp;IF(OR(A122=0,B122=0),"",IF(INDEX(Planos!$A$3:$A$5000,MATCH(1,INDEX((Planos!$A$3:$A$5000&gt;=A122)*(Planos!$A$3:$A$5000&lt;=B122),),0))&lt;A122+Config!$C$8*Config!$C$5," (menos de "&amp;Config!$C$8&amp;" seg. desde la entrada)",""))&amp;IF(OR(A122=0,B122=0),"",IF(INDEX(Planos!$A$3:$A$5000,MATCH(1,INDEX((Planos!$A$3:$A$5000&gt;=A122)*(Planos!$A$3:$A$5000&lt;=B122),),0))&gt;B122-Config!$C$8*Config!$C$5," (menos de "&amp;Config!$C$8&amp;" seg. hasta la salida)","")),"")</f>
      </c>
    </row>
    <row r="123" spans="1:15" ht="12.75">
      <c r="A123" s="17">
        <f ca="1">OFFSET(Editor!$B$1,ROWS(Editor!$B$1:B126)*4+2,)</f>
        <v>0</v>
      </c>
      <c r="B123" s="17">
        <f ca="1">OFFSET(Editor!$B$1,ROWS(Editor!$B$1:B126)*4+3,)</f>
        <v>0</v>
      </c>
      <c r="C123" s="17">
        <f ca="1">OFFSET(Editor!$E$1,ROWS(Editor!$E$1:E126)*4+2,)</f>
        <v>0</v>
      </c>
      <c r="D123" s="98">
        <f ca="1">OFFSET(Editor!$B$1,ROWS(Editor!$B$1:B126)*4+4,)</f>
        <v>0</v>
      </c>
      <c r="E123" s="47">
        <f ca="1">OFFSET(Editor!$H$1,ROWS(Editor!$H$1:H126)*4+2,)</f>
        <v>0</v>
      </c>
      <c r="F123" s="47">
        <f ca="1">OFFSET(Editor!$H$1,ROWS(Editor!$H$1:H126)*4+3,)</f>
        <v>0</v>
      </c>
      <c r="G123" s="47">
        <f ca="1">OFFSET(Editor!$G$1,ROWS(Editor!$G$1:G126)*4+2,)</f>
        <v>0</v>
      </c>
      <c r="H123" s="47">
        <f ca="1">OFFSET(Editor!$I$1,ROWS(Editor!$I$1:I126)*4+2,)</f>
        <v>0</v>
      </c>
      <c r="I123" s="47">
        <f ca="1">OFFSET(Editor!$G$1,ROWS(Editor!$G$1:G126)*4+3,)</f>
        <v>0</v>
      </c>
      <c r="J123" s="47">
        <f ca="1">OFFSET(Editor!$I$1,ROWS(Editor!$I$1:I126)*4+3,)</f>
        <v>0</v>
      </c>
      <c r="K123">
        <f ca="1">OFFSET(Editor!$J$1,ROWS(Editor!$J$1:J126)*4+3,)</f>
        <v>0</v>
      </c>
      <c r="L123">
        <f>(D123*Config!$G$7)/Config!$C$7</f>
        <v>0</v>
      </c>
      <c r="M123" s="169">
        <f ca="1">OFFSET(Editor!$N$1,ROWS(Editor!$N$1:N126)*4+3,)</f>
        <v>0</v>
      </c>
      <c r="N123">
        <f>IF(OR(A123=0,B123=0),"",IF(L123&lt;=0,"Ilógico: el tiempo de salida del subtítulo es menor o igual que el de entrada.",IF(AND(A124-B123&lt;=0,A124&lt;&gt;0),"¡Subtítulo solapado con el siguiente!",IF(A124-B123&gt;=Config!$C$6,"",IF(A124=0,"",IF(A124-B123&lt;Config!$C$6,"¡Tiempo INSUFICIENTE entre subtítulos!"))))&amp;IF(D123&gt;Config!$C$7," ¡Duración superior a "&amp;Config!$C$7&amp;" segundos!",IF(D123&gt;=Config!$C$8,"",IF(D123&lt;Config!$C$8," ¡Duración inferior a "&amp;Config!$C$8&amp;" segundos!")))&amp;IF(OR(K123&gt;Config!$C$9+(Config!$C$9*Config!$C$11),K123&gt;L123+(L123*Config!$C$11))," ¡EXCESO DE CARACTERES!","")&amp;IF(H123&lt;=Config!$G$10,"",IF(H123&gt;=Config!$G$10," ¡Línea 1 demasiado larga!"))&amp;IF(J123&lt;=Config!$G$10,"",IF(J123&gt;=Config!$G$10," ¡Línea 2 demasiado larga!"))))</f>
      </c>
      <c r="O123" s="18">
        <f>_xlfn.IFERROR(IF(OR(A123=0,B123=0),"",(IF(ISERROR(INDEX(Planos!$A$3:$A$5000,MATCH(1,INDEX((Planos!$A$3:$A$5000&gt;=A123)*(Planos!$A$3:$A$5000&lt;=B123),),0))),"","Cambio de plano en fotograma "&amp;INDEX(Planos!$A$3:$A$5000,MATCH(1,INDEX((Planos!$A$3:$A$5000&gt;=A123)*(Planos!$A$3:$A$5000&lt;=B123),),0)))))&amp;IF(OR(A123=0,B123=0),"",IF(INDEX(Planos!$A$3:$A$5000,MATCH(1,INDEX((Planos!$A$3:$A$5000&gt;=A123)*(Planos!$A$3:$A$5000&lt;=B123),),0))&lt;A123+Config!$C$8*Config!$C$5," (menos de "&amp;Config!$C$8&amp;" seg. desde la entrada)",""))&amp;IF(OR(A123=0,B123=0),"",IF(INDEX(Planos!$A$3:$A$5000,MATCH(1,INDEX((Planos!$A$3:$A$5000&gt;=A123)*(Planos!$A$3:$A$5000&lt;=B123),),0))&gt;B123-Config!$C$8*Config!$C$5," (menos de "&amp;Config!$C$8&amp;" seg. hasta la salida)","")),"")</f>
      </c>
    </row>
    <row r="124" spans="1:15" ht="12.75">
      <c r="A124" s="17">
        <f ca="1">OFFSET(Editor!$B$1,ROWS(Editor!$B$1:B127)*4+2,)</f>
        <v>0</v>
      </c>
      <c r="B124" s="17">
        <f ca="1">OFFSET(Editor!$B$1,ROWS(Editor!$B$1:B127)*4+3,)</f>
        <v>0</v>
      </c>
      <c r="C124" s="17">
        <f ca="1">OFFSET(Editor!$E$1,ROWS(Editor!$E$1:E127)*4+2,)</f>
        <v>0</v>
      </c>
      <c r="D124" s="98">
        <f ca="1">OFFSET(Editor!$B$1,ROWS(Editor!$B$1:B127)*4+4,)</f>
        <v>0</v>
      </c>
      <c r="E124" s="47">
        <f ca="1">OFFSET(Editor!$H$1,ROWS(Editor!$H$1:H127)*4+2,)</f>
        <v>0</v>
      </c>
      <c r="F124" s="47">
        <f ca="1">OFFSET(Editor!$H$1,ROWS(Editor!$H$1:H127)*4+3,)</f>
        <v>0</v>
      </c>
      <c r="G124" s="47">
        <f ca="1">OFFSET(Editor!$G$1,ROWS(Editor!$G$1:G127)*4+2,)</f>
        <v>0</v>
      </c>
      <c r="H124" s="47">
        <f ca="1">OFFSET(Editor!$I$1,ROWS(Editor!$I$1:I127)*4+2,)</f>
        <v>0</v>
      </c>
      <c r="I124" s="47">
        <f ca="1">OFFSET(Editor!$G$1,ROWS(Editor!$G$1:G127)*4+3,)</f>
        <v>0</v>
      </c>
      <c r="J124" s="47">
        <f ca="1">OFFSET(Editor!$I$1,ROWS(Editor!$I$1:I127)*4+3,)</f>
        <v>0</v>
      </c>
      <c r="K124">
        <f ca="1">OFFSET(Editor!$J$1,ROWS(Editor!$J$1:J127)*4+3,)</f>
        <v>0</v>
      </c>
      <c r="L124">
        <f>(D124*Config!$G$7)/Config!$C$7</f>
        <v>0</v>
      </c>
      <c r="M124" s="169">
        <f ca="1">OFFSET(Editor!$N$1,ROWS(Editor!$N$1:N127)*4+3,)</f>
        <v>0</v>
      </c>
      <c r="N124">
        <f>IF(OR(A124=0,B124=0),"",IF(L124&lt;=0,"Ilógico: el tiempo de salida del subtítulo es menor o igual que el de entrada.",IF(AND(A125-B124&lt;=0,A125&lt;&gt;0),"¡Subtítulo solapado con el siguiente!",IF(A125-B124&gt;=Config!$C$6,"",IF(A125=0,"",IF(A125-B124&lt;Config!$C$6,"¡Tiempo INSUFICIENTE entre subtítulos!"))))&amp;IF(D124&gt;Config!$C$7," ¡Duración superior a "&amp;Config!$C$7&amp;" segundos!",IF(D124&gt;=Config!$C$8,"",IF(D124&lt;Config!$C$8," ¡Duración inferior a "&amp;Config!$C$8&amp;" segundos!")))&amp;IF(OR(K124&gt;Config!$C$9+(Config!$C$9*Config!$C$11),K124&gt;L124+(L124*Config!$C$11))," ¡EXCESO DE CARACTERES!","")&amp;IF(H124&lt;=Config!$G$10,"",IF(H124&gt;=Config!$G$10," ¡Línea 1 demasiado larga!"))&amp;IF(J124&lt;=Config!$G$10,"",IF(J124&gt;=Config!$G$10," ¡Línea 2 demasiado larga!"))))</f>
      </c>
      <c r="O124" s="18">
        <f>_xlfn.IFERROR(IF(OR(A124=0,B124=0),"",(IF(ISERROR(INDEX(Planos!$A$3:$A$5000,MATCH(1,INDEX((Planos!$A$3:$A$5000&gt;=A124)*(Planos!$A$3:$A$5000&lt;=B124),),0))),"","Cambio de plano en fotograma "&amp;INDEX(Planos!$A$3:$A$5000,MATCH(1,INDEX((Planos!$A$3:$A$5000&gt;=A124)*(Planos!$A$3:$A$5000&lt;=B124),),0)))))&amp;IF(OR(A124=0,B124=0),"",IF(INDEX(Planos!$A$3:$A$5000,MATCH(1,INDEX((Planos!$A$3:$A$5000&gt;=A124)*(Planos!$A$3:$A$5000&lt;=B124),),0))&lt;A124+Config!$C$8*Config!$C$5," (menos de "&amp;Config!$C$8&amp;" seg. desde la entrada)",""))&amp;IF(OR(A124=0,B124=0),"",IF(INDEX(Planos!$A$3:$A$5000,MATCH(1,INDEX((Planos!$A$3:$A$5000&gt;=A124)*(Planos!$A$3:$A$5000&lt;=B124),),0))&gt;B124-Config!$C$8*Config!$C$5," (menos de "&amp;Config!$C$8&amp;" seg. hasta la salida)","")),"")</f>
      </c>
    </row>
    <row r="125" spans="1:15" ht="12.75">
      <c r="A125" s="17">
        <f ca="1">OFFSET(Editor!$B$1,ROWS(Editor!$B$1:B128)*4+2,)</f>
        <v>0</v>
      </c>
      <c r="B125" s="17">
        <f ca="1">OFFSET(Editor!$B$1,ROWS(Editor!$B$1:B128)*4+3,)</f>
        <v>0</v>
      </c>
      <c r="C125" s="17">
        <f ca="1">OFFSET(Editor!$E$1,ROWS(Editor!$E$1:E128)*4+2,)</f>
        <v>0</v>
      </c>
      <c r="D125" s="98">
        <f ca="1">OFFSET(Editor!$B$1,ROWS(Editor!$B$1:B128)*4+4,)</f>
        <v>0</v>
      </c>
      <c r="E125" s="47">
        <f ca="1">OFFSET(Editor!$H$1,ROWS(Editor!$H$1:H128)*4+2,)</f>
        <v>0</v>
      </c>
      <c r="F125" s="47">
        <f ca="1">OFFSET(Editor!$H$1,ROWS(Editor!$H$1:H128)*4+3,)</f>
        <v>0</v>
      </c>
      <c r="G125" s="47">
        <f ca="1">OFFSET(Editor!$G$1,ROWS(Editor!$G$1:G128)*4+2,)</f>
        <v>0</v>
      </c>
      <c r="H125" s="47">
        <f ca="1">OFFSET(Editor!$I$1,ROWS(Editor!$I$1:I128)*4+2,)</f>
        <v>0</v>
      </c>
      <c r="I125" s="47">
        <f ca="1">OFFSET(Editor!$G$1,ROWS(Editor!$G$1:G128)*4+3,)</f>
        <v>0</v>
      </c>
      <c r="J125" s="47">
        <f ca="1">OFFSET(Editor!$I$1,ROWS(Editor!$I$1:I128)*4+3,)</f>
        <v>0</v>
      </c>
      <c r="K125">
        <f ca="1">OFFSET(Editor!$J$1,ROWS(Editor!$J$1:J128)*4+3,)</f>
        <v>0</v>
      </c>
      <c r="L125">
        <f>(D125*Config!$G$7)/Config!$C$7</f>
        <v>0</v>
      </c>
      <c r="M125" s="169">
        <f ca="1">OFFSET(Editor!$N$1,ROWS(Editor!$N$1:N128)*4+3,)</f>
        <v>0</v>
      </c>
      <c r="N125">
        <f>IF(OR(A125=0,B125=0),"",IF(L125&lt;=0,"Ilógico: el tiempo de salida del subtítulo es menor o igual que el de entrada.",IF(AND(A126-B125&lt;=0,A126&lt;&gt;0),"¡Subtítulo solapado con el siguiente!",IF(A126-B125&gt;=Config!$C$6,"",IF(A126=0,"",IF(A126-B125&lt;Config!$C$6,"¡Tiempo INSUFICIENTE entre subtítulos!"))))&amp;IF(D125&gt;Config!$C$7," ¡Duración superior a "&amp;Config!$C$7&amp;" segundos!",IF(D125&gt;=Config!$C$8,"",IF(D125&lt;Config!$C$8," ¡Duración inferior a "&amp;Config!$C$8&amp;" segundos!")))&amp;IF(OR(K125&gt;Config!$C$9+(Config!$C$9*Config!$C$11),K125&gt;L125+(L125*Config!$C$11))," ¡EXCESO DE CARACTERES!","")&amp;IF(H125&lt;=Config!$G$10,"",IF(H125&gt;=Config!$G$10," ¡Línea 1 demasiado larga!"))&amp;IF(J125&lt;=Config!$G$10,"",IF(J125&gt;=Config!$G$10," ¡Línea 2 demasiado larga!"))))</f>
      </c>
      <c r="O125" s="18">
        <f>_xlfn.IFERROR(IF(OR(A125=0,B125=0),"",(IF(ISERROR(INDEX(Planos!$A$3:$A$5000,MATCH(1,INDEX((Planos!$A$3:$A$5000&gt;=A125)*(Planos!$A$3:$A$5000&lt;=B125),),0))),"","Cambio de plano en fotograma "&amp;INDEX(Planos!$A$3:$A$5000,MATCH(1,INDEX((Planos!$A$3:$A$5000&gt;=A125)*(Planos!$A$3:$A$5000&lt;=B125),),0)))))&amp;IF(OR(A125=0,B125=0),"",IF(INDEX(Planos!$A$3:$A$5000,MATCH(1,INDEX((Planos!$A$3:$A$5000&gt;=A125)*(Planos!$A$3:$A$5000&lt;=B125),),0))&lt;A125+Config!$C$8*Config!$C$5," (menos de "&amp;Config!$C$8&amp;" seg. desde la entrada)",""))&amp;IF(OR(A125=0,B125=0),"",IF(INDEX(Planos!$A$3:$A$5000,MATCH(1,INDEX((Planos!$A$3:$A$5000&gt;=A125)*(Planos!$A$3:$A$5000&lt;=B125),),0))&gt;B125-Config!$C$8*Config!$C$5," (menos de "&amp;Config!$C$8&amp;" seg. hasta la salida)","")),"")</f>
      </c>
    </row>
    <row r="126" spans="1:15" ht="12.75">
      <c r="A126" s="17">
        <f ca="1">OFFSET(Editor!$B$1,ROWS(Editor!$B$1:B129)*4+2,)</f>
        <v>0</v>
      </c>
      <c r="B126" s="17">
        <f ca="1">OFFSET(Editor!$B$1,ROWS(Editor!$B$1:B129)*4+3,)</f>
        <v>0</v>
      </c>
      <c r="C126" s="17">
        <f ca="1">OFFSET(Editor!$E$1,ROWS(Editor!$E$1:E129)*4+2,)</f>
        <v>0</v>
      </c>
      <c r="D126" s="98">
        <f ca="1">OFFSET(Editor!$B$1,ROWS(Editor!$B$1:B129)*4+4,)</f>
        <v>0</v>
      </c>
      <c r="E126" s="47">
        <f ca="1">OFFSET(Editor!$H$1,ROWS(Editor!$H$1:H129)*4+2,)</f>
        <v>0</v>
      </c>
      <c r="F126" s="47">
        <f ca="1">OFFSET(Editor!$H$1,ROWS(Editor!$H$1:H129)*4+3,)</f>
        <v>0</v>
      </c>
      <c r="G126" s="47">
        <f ca="1">OFFSET(Editor!$G$1,ROWS(Editor!$G$1:G129)*4+2,)</f>
        <v>0</v>
      </c>
      <c r="H126" s="47">
        <f ca="1">OFFSET(Editor!$I$1,ROWS(Editor!$I$1:I129)*4+2,)</f>
        <v>0</v>
      </c>
      <c r="I126" s="47">
        <f ca="1">OFFSET(Editor!$G$1,ROWS(Editor!$G$1:G129)*4+3,)</f>
        <v>0</v>
      </c>
      <c r="J126" s="47">
        <f ca="1">OFFSET(Editor!$I$1,ROWS(Editor!$I$1:I129)*4+3,)</f>
        <v>0</v>
      </c>
      <c r="K126">
        <f ca="1">OFFSET(Editor!$J$1,ROWS(Editor!$J$1:J129)*4+3,)</f>
        <v>0</v>
      </c>
      <c r="L126">
        <f>(D126*Config!$G$7)/Config!$C$7</f>
        <v>0</v>
      </c>
      <c r="M126" s="169">
        <f ca="1">OFFSET(Editor!$N$1,ROWS(Editor!$N$1:N129)*4+3,)</f>
        <v>0</v>
      </c>
      <c r="N126">
        <f>IF(OR(A126=0,B126=0),"",IF(L126&lt;=0,"Ilógico: el tiempo de salida del subtítulo es menor o igual que el de entrada.",IF(AND(A127-B126&lt;=0,A127&lt;&gt;0),"¡Subtítulo solapado con el siguiente!",IF(A127-B126&gt;=Config!$C$6,"",IF(A127=0,"",IF(A127-B126&lt;Config!$C$6,"¡Tiempo INSUFICIENTE entre subtítulos!"))))&amp;IF(D126&gt;Config!$C$7," ¡Duración superior a "&amp;Config!$C$7&amp;" segundos!",IF(D126&gt;=Config!$C$8,"",IF(D126&lt;Config!$C$8," ¡Duración inferior a "&amp;Config!$C$8&amp;" segundos!")))&amp;IF(OR(K126&gt;Config!$C$9+(Config!$C$9*Config!$C$11),K126&gt;L126+(L126*Config!$C$11))," ¡EXCESO DE CARACTERES!","")&amp;IF(H126&lt;=Config!$G$10,"",IF(H126&gt;=Config!$G$10," ¡Línea 1 demasiado larga!"))&amp;IF(J126&lt;=Config!$G$10,"",IF(J126&gt;=Config!$G$10," ¡Línea 2 demasiado larga!"))))</f>
      </c>
      <c r="O126" s="18">
        <f>_xlfn.IFERROR(IF(OR(A126=0,B126=0),"",(IF(ISERROR(INDEX(Planos!$A$3:$A$5000,MATCH(1,INDEX((Planos!$A$3:$A$5000&gt;=A126)*(Planos!$A$3:$A$5000&lt;=B126),),0))),"","Cambio de plano en fotograma "&amp;INDEX(Planos!$A$3:$A$5000,MATCH(1,INDEX((Planos!$A$3:$A$5000&gt;=A126)*(Planos!$A$3:$A$5000&lt;=B126),),0)))))&amp;IF(OR(A126=0,B126=0),"",IF(INDEX(Planos!$A$3:$A$5000,MATCH(1,INDEX((Planos!$A$3:$A$5000&gt;=A126)*(Planos!$A$3:$A$5000&lt;=B126),),0))&lt;A126+Config!$C$8*Config!$C$5," (menos de "&amp;Config!$C$8&amp;" seg. desde la entrada)",""))&amp;IF(OR(A126=0,B126=0),"",IF(INDEX(Planos!$A$3:$A$5000,MATCH(1,INDEX((Planos!$A$3:$A$5000&gt;=A126)*(Planos!$A$3:$A$5000&lt;=B126),),0))&gt;B126-Config!$C$8*Config!$C$5," (menos de "&amp;Config!$C$8&amp;" seg. hasta la salida)","")),"")</f>
      </c>
    </row>
    <row r="127" spans="1:15" ht="12.75">
      <c r="A127" s="17">
        <f ca="1">OFFSET(Editor!$B$1,ROWS(Editor!$B$1:B130)*4+2,)</f>
        <v>0</v>
      </c>
      <c r="B127" s="17">
        <f ca="1">OFFSET(Editor!$B$1,ROWS(Editor!$B$1:B130)*4+3,)</f>
        <v>0</v>
      </c>
      <c r="C127" s="17">
        <f ca="1">OFFSET(Editor!$E$1,ROWS(Editor!$E$1:E130)*4+2,)</f>
        <v>0</v>
      </c>
      <c r="D127" s="98">
        <f ca="1">OFFSET(Editor!$B$1,ROWS(Editor!$B$1:B130)*4+4,)</f>
        <v>0</v>
      </c>
      <c r="E127" s="47">
        <f ca="1">OFFSET(Editor!$H$1,ROWS(Editor!$H$1:H130)*4+2,)</f>
        <v>0</v>
      </c>
      <c r="F127" s="47">
        <f ca="1">OFFSET(Editor!$H$1,ROWS(Editor!$H$1:H130)*4+3,)</f>
        <v>0</v>
      </c>
      <c r="G127" s="47">
        <f ca="1">OFFSET(Editor!$G$1,ROWS(Editor!$G$1:G130)*4+2,)</f>
        <v>0</v>
      </c>
      <c r="H127" s="47">
        <f ca="1">OFFSET(Editor!$I$1,ROWS(Editor!$I$1:I130)*4+2,)</f>
        <v>0</v>
      </c>
      <c r="I127" s="47">
        <f ca="1">OFFSET(Editor!$G$1,ROWS(Editor!$G$1:G130)*4+3,)</f>
        <v>0</v>
      </c>
      <c r="J127" s="47">
        <f ca="1">OFFSET(Editor!$I$1,ROWS(Editor!$I$1:I130)*4+3,)</f>
        <v>0</v>
      </c>
      <c r="K127">
        <f ca="1">OFFSET(Editor!$J$1,ROWS(Editor!$J$1:J130)*4+3,)</f>
        <v>0</v>
      </c>
      <c r="L127">
        <f>(D127*Config!$G$7)/Config!$C$7</f>
        <v>0</v>
      </c>
      <c r="M127" s="169">
        <f ca="1">OFFSET(Editor!$N$1,ROWS(Editor!$N$1:N130)*4+3,)</f>
        <v>0</v>
      </c>
      <c r="N127">
        <f>IF(OR(A127=0,B127=0),"",IF(L127&lt;=0,"Ilógico: el tiempo de salida del subtítulo es menor o igual que el de entrada.",IF(AND(A128-B127&lt;=0,A128&lt;&gt;0),"¡Subtítulo solapado con el siguiente!",IF(A128-B127&gt;=Config!$C$6,"",IF(A128=0,"",IF(A128-B127&lt;Config!$C$6,"¡Tiempo INSUFICIENTE entre subtítulos!"))))&amp;IF(D127&gt;Config!$C$7," ¡Duración superior a "&amp;Config!$C$7&amp;" segundos!",IF(D127&gt;=Config!$C$8,"",IF(D127&lt;Config!$C$8," ¡Duración inferior a "&amp;Config!$C$8&amp;" segundos!")))&amp;IF(OR(K127&gt;Config!$C$9+(Config!$C$9*Config!$C$11),K127&gt;L127+(L127*Config!$C$11))," ¡EXCESO DE CARACTERES!","")&amp;IF(H127&lt;=Config!$G$10,"",IF(H127&gt;=Config!$G$10," ¡Línea 1 demasiado larga!"))&amp;IF(J127&lt;=Config!$G$10,"",IF(J127&gt;=Config!$G$10," ¡Línea 2 demasiado larga!"))))</f>
      </c>
      <c r="O127" s="18">
        <f>_xlfn.IFERROR(IF(OR(A127=0,B127=0),"",(IF(ISERROR(INDEX(Planos!$A$3:$A$5000,MATCH(1,INDEX((Planos!$A$3:$A$5000&gt;=A127)*(Planos!$A$3:$A$5000&lt;=B127),),0))),"","Cambio de plano en fotograma "&amp;INDEX(Planos!$A$3:$A$5000,MATCH(1,INDEX((Planos!$A$3:$A$5000&gt;=A127)*(Planos!$A$3:$A$5000&lt;=B127),),0)))))&amp;IF(OR(A127=0,B127=0),"",IF(INDEX(Planos!$A$3:$A$5000,MATCH(1,INDEX((Planos!$A$3:$A$5000&gt;=A127)*(Planos!$A$3:$A$5000&lt;=B127),),0))&lt;A127+Config!$C$8*Config!$C$5," (menos de "&amp;Config!$C$8&amp;" seg. desde la entrada)",""))&amp;IF(OR(A127=0,B127=0),"",IF(INDEX(Planos!$A$3:$A$5000,MATCH(1,INDEX((Planos!$A$3:$A$5000&gt;=A127)*(Planos!$A$3:$A$5000&lt;=B127),),0))&gt;B127-Config!$C$8*Config!$C$5," (menos de "&amp;Config!$C$8&amp;" seg. hasta la salida)","")),"")</f>
      </c>
    </row>
    <row r="128" spans="1:15" ht="12.75">
      <c r="A128" s="17">
        <f ca="1">OFFSET(Editor!$B$1,ROWS(Editor!$B$1:B131)*4+2,)</f>
        <v>0</v>
      </c>
      <c r="B128" s="17">
        <f ca="1">OFFSET(Editor!$B$1,ROWS(Editor!$B$1:B131)*4+3,)</f>
        <v>0</v>
      </c>
      <c r="C128" s="17">
        <f ca="1">OFFSET(Editor!$E$1,ROWS(Editor!$E$1:E131)*4+2,)</f>
        <v>0</v>
      </c>
      <c r="D128" s="98">
        <f ca="1">OFFSET(Editor!$B$1,ROWS(Editor!$B$1:B131)*4+4,)</f>
        <v>0</v>
      </c>
      <c r="E128" s="47">
        <f ca="1">OFFSET(Editor!$H$1,ROWS(Editor!$H$1:H131)*4+2,)</f>
        <v>0</v>
      </c>
      <c r="F128" s="47">
        <f ca="1">OFFSET(Editor!$H$1,ROWS(Editor!$H$1:H131)*4+3,)</f>
        <v>0</v>
      </c>
      <c r="G128" s="47">
        <f ca="1">OFFSET(Editor!$G$1,ROWS(Editor!$G$1:G131)*4+2,)</f>
        <v>0</v>
      </c>
      <c r="H128" s="47">
        <f ca="1">OFFSET(Editor!$I$1,ROWS(Editor!$I$1:I131)*4+2,)</f>
        <v>0</v>
      </c>
      <c r="I128" s="47">
        <f ca="1">OFFSET(Editor!$G$1,ROWS(Editor!$G$1:G131)*4+3,)</f>
        <v>0</v>
      </c>
      <c r="J128" s="47">
        <f ca="1">OFFSET(Editor!$I$1,ROWS(Editor!$I$1:I131)*4+3,)</f>
        <v>0</v>
      </c>
      <c r="K128">
        <f ca="1">OFFSET(Editor!$J$1,ROWS(Editor!$J$1:J131)*4+3,)</f>
        <v>0</v>
      </c>
      <c r="L128">
        <f>(D128*Config!$G$7)/Config!$C$7</f>
        <v>0</v>
      </c>
      <c r="M128" s="169">
        <f ca="1">OFFSET(Editor!$N$1,ROWS(Editor!$N$1:N131)*4+3,)</f>
        <v>0</v>
      </c>
      <c r="N128">
        <f>IF(OR(A128=0,B128=0),"",IF(L128&lt;=0,"Ilógico: el tiempo de salida del subtítulo es menor o igual que el de entrada.",IF(AND(A129-B128&lt;=0,A129&lt;&gt;0),"¡Subtítulo solapado con el siguiente!",IF(A129-B128&gt;=Config!$C$6,"",IF(A129=0,"",IF(A129-B128&lt;Config!$C$6,"¡Tiempo INSUFICIENTE entre subtítulos!"))))&amp;IF(D128&gt;Config!$C$7," ¡Duración superior a "&amp;Config!$C$7&amp;" segundos!",IF(D128&gt;=Config!$C$8,"",IF(D128&lt;Config!$C$8," ¡Duración inferior a "&amp;Config!$C$8&amp;" segundos!")))&amp;IF(OR(K128&gt;Config!$C$9+(Config!$C$9*Config!$C$11),K128&gt;L128+(L128*Config!$C$11))," ¡EXCESO DE CARACTERES!","")&amp;IF(H128&lt;=Config!$G$10,"",IF(H128&gt;=Config!$G$10," ¡Línea 1 demasiado larga!"))&amp;IF(J128&lt;=Config!$G$10,"",IF(J128&gt;=Config!$G$10," ¡Línea 2 demasiado larga!"))))</f>
      </c>
      <c r="O128" s="18">
        <f>_xlfn.IFERROR(IF(OR(A128=0,B128=0),"",(IF(ISERROR(INDEX(Planos!$A$3:$A$5000,MATCH(1,INDEX((Planos!$A$3:$A$5000&gt;=A128)*(Planos!$A$3:$A$5000&lt;=B128),),0))),"","Cambio de plano en fotograma "&amp;INDEX(Planos!$A$3:$A$5000,MATCH(1,INDEX((Planos!$A$3:$A$5000&gt;=A128)*(Planos!$A$3:$A$5000&lt;=B128),),0)))))&amp;IF(OR(A128=0,B128=0),"",IF(INDEX(Planos!$A$3:$A$5000,MATCH(1,INDEX((Planos!$A$3:$A$5000&gt;=A128)*(Planos!$A$3:$A$5000&lt;=B128),),0))&lt;A128+Config!$C$8*Config!$C$5," (menos de "&amp;Config!$C$8&amp;" seg. desde la entrada)",""))&amp;IF(OR(A128=0,B128=0),"",IF(INDEX(Planos!$A$3:$A$5000,MATCH(1,INDEX((Planos!$A$3:$A$5000&gt;=A128)*(Planos!$A$3:$A$5000&lt;=B128),),0))&gt;B128-Config!$C$8*Config!$C$5," (menos de "&amp;Config!$C$8&amp;" seg. hasta la salida)","")),"")</f>
      </c>
    </row>
    <row r="129" spans="1:15" ht="12.75">
      <c r="A129" s="17">
        <f ca="1">OFFSET(Editor!$B$1,ROWS(Editor!$B$1:B132)*4+2,)</f>
        <v>0</v>
      </c>
      <c r="B129" s="17">
        <f ca="1">OFFSET(Editor!$B$1,ROWS(Editor!$B$1:B132)*4+3,)</f>
        <v>0</v>
      </c>
      <c r="C129" s="17">
        <f ca="1">OFFSET(Editor!$E$1,ROWS(Editor!$E$1:E132)*4+2,)</f>
        <v>0</v>
      </c>
      <c r="D129" s="98">
        <f ca="1">OFFSET(Editor!$B$1,ROWS(Editor!$B$1:B132)*4+4,)</f>
        <v>0</v>
      </c>
      <c r="E129" s="47">
        <f ca="1">OFFSET(Editor!$H$1,ROWS(Editor!$H$1:H132)*4+2,)</f>
        <v>0</v>
      </c>
      <c r="F129" s="47">
        <f ca="1">OFFSET(Editor!$H$1,ROWS(Editor!$H$1:H132)*4+3,)</f>
        <v>0</v>
      </c>
      <c r="G129" s="47">
        <f ca="1">OFFSET(Editor!$G$1,ROWS(Editor!$G$1:G132)*4+2,)</f>
        <v>0</v>
      </c>
      <c r="H129" s="47">
        <f ca="1">OFFSET(Editor!$I$1,ROWS(Editor!$I$1:I132)*4+2,)</f>
        <v>0</v>
      </c>
      <c r="I129" s="47">
        <f ca="1">OFFSET(Editor!$G$1,ROWS(Editor!$G$1:G132)*4+3,)</f>
        <v>0</v>
      </c>
      <c r="J129" s="47">
        <f ca="1">OFFSET(Editor!$I$1,ROWS(Editor!$I$1:I132)*4+3,)</f>
        <v>0</v>
      </c>
      <c r="K129">
        <f ca="1">OFFSET(Editor!$J$1,ROWS(Editor!$J$1:J132)*4+3,)</f>
        <v>0</v>
      </c>
      <c r="L129">
        <f>(D129*Config!$G$7)/Config!$C$7</f>
        <v>0</v>
      </c>
      <c r="M129" s="169">
        <f ca="1">OFFSET(Editor!$N$1,ROWS(Editor!$N$1:N132)*4+3,)</f>
        <v>0</v>
      </c>
      <c r="N129">
        <f>IF(OR(A129=0,B129=0),"",IF(L129&lt;=0,"Ilógico: el tiempo de salida del subtítulo es menor o igual que el de entrada.",IF(AND(A130-B129&lt;=0,A130&lt;&gt;0),"¡Subtítulo solapado con el siguiente!",IF(A130-B129&gt;=Config!$C$6,"",IF(A130=0,"",IF(A130-B129&lt;Config!$C$6,"¡Tiempo INSUFICIENTE entre subtítulos!"))))&amp;IF(D129&gt;Config!$C$7," ¡Duración superior a "&amp;Config!$C$7&amp;" segundos!",IF(D129&gt;=Config!$C$8,"",IF(D129&lt;Config!$C$8," ¡Duración inferior a "&amp;Config!$C$8&amp;" segundos!")))&amp;IF(OR(K129&gt;Config!$C$9+(Config!$C$9*Config!$C$11),K129&gt;L129+(L129*Config!$C$11))," ¡EXCESO DE CARACTERES!","")&amp;IF(H129&lt;=Config!$G$10,"",IF(H129&gt;=Config!$G$10," ¡Línea 1 demasiado larga!"))&amp;IF(J129&lt;=Config!$G$10,"",IF(J129&gt;=Config!$G$10," ¡Línea 2 demasiado larga!"))))</f>
      </c>
      <c r="O129" s="18">
        <f>_xlfn.IFERROR(IF(OR(A129=0,B129=0),"",(IF(ISERROR(INDEX(Planos!$A$3:$A$5000,MATCH(1,INDEX((Planos!$A$3:$A$5000&gt;=A129)*(Planos!$A$3:$A$5000&lt;=B129),),0))),"","Cambio de plano en fotograma "&amp;INDEX(Planos!$A$3:$A$5000,MATCH(1,INDEX((Planos!$A$3:$A$5000&gt;=A129)*(Planos!$A$3:$A$5000&lt;=B129),),0)))))&amp;IF(OR(A129=0,B129=0),"",IF(INDEX(Planos!$A$3:$A$5000,MATCH(1,INDEX((Planos!$A$3:$A$5000&gt;=A129)*(Planos!$A$3:$A$5000&lt;=B129),),0))&lt;A129+Config!$C$8*Config!$C$5," (menos de "&amp;Config!$C$8&amp;" seg. desde la entrada)",""))&amp;IF(OR(A129=0,B129=0),"",IF(INDEX(Planos!$A$3:$A$5000,MATCH(1,INDEX((Planos!$A$3:$A$5000&gt;=A129)*(Planos!$A$3:$A$5000&lt;=B129),),0))&gt;B129-Config!$C$8*Config!$C$5," (menos de "&amp;Config!$C$8&amp;" seg. hasta la salida)","")),"")</f>
      </c>
    </row>
    <row r="130" spans="1:15" ht="12.75">
      <c r="A130" s="17">
        <f ca="1">OFFSET(Editor!$B$1,ROWS(Editor!$B$1:B133)*4+2,)</f>
        <v>0</v>
      </c>
      <c r="B130" s="17">
        <f ca="1">OFFSET(Editor!$B$1,ROWS(Editor!$B$1:B133)*4+3,)</f>
        <v>0</v>
      </c>
      <c r="C130" s="17">
        <f ca="1">OFFSET(Editor!$E$1,ROWS(Editor!$E$1:E133)*4+2,)</f>
        <v>0</v>
      </c>
      <c r="D130" s="98">
        <f ca="1">OFFSET(Editor!$B$1,ROWS(Editor!$B$1:B133)*4+4,)</f>
        <v>0</v>
      </c>
      <c r="E130" s="47">
        <f ca="1">OFFSET(Editor!$H$1,ROWS(Editor!$H$1:H133)*4+2,)</f>
        <v>0</v>
      </c>
      <c r="F130" s="47">
        <f ca="1">OFFSET(Editor!$H$1,ROWS(Editor!$H$1:H133)*4+3,)</f>
        <v>0</v>
      </c>
      <c r="G130" s="47">
        <f ca="1">OFFSET(Editor!$G$1,ROWS(Editor!$G$1:G133)*4+2,)</f>
        <v>0</v>
      </c>
      <c r="H130" s="47">
        <f ca="1">OFFSET(Editor!$I$1,ROWS(Editor!$I$1:I133)*4+2,)</f>
        <v>0</v>
      </c>
      <c r="I130" s="47">
        <f ca="1">OFFSET(Editor!$G$1,ROWS(Editor!$G$1:G133)*4+3,)</f>
        <v>0</v>
      </c>
      <c r="J130" s="47">
        <f ca="1">OFFSET(Editor!$I$1,ROWS(Editor!$I$1:I133)*4+3,)</f>
        <v>0</v>
      </c>
      <c r="K130">
        <f ca="1">OFFSET(Editor!$J$1,ROWS(Editor!$J$1:J133)*4+3,)</f>
        <v>0</v>
      </c>
      <c r="L130">
        <f>(D130*Config!$G$7)/Config!$C$7</f>
        <v>0</v>
      </c>
      <c r="M130" s="169">
        <f ca="1">OFFSET(Editor!$N$1,ROWS(Editor!$N$1:N133)*4+3,)</f>
        <v>0</v>
      </c>
      <c r="N130">
        <f>IF(OR(A130=0,B130=0),"",IF(L130&lt;=0,"Ilógico: el tiempo de salida del subtítulo es menor o igual que el de entrada.",IF(AND(A131-B130&lt;=0,A131&lt;&gt;0),"¡Subtítulo solapado con el siguiente!",IF(A131-B130&gt;=Config!$C$6,"",IF(A131=0,"",IF(A131-B130&lt;Config!$C$6,"¡Tiempo INSUFICIENTE entre subtítulos!"))))&amp;IF(D130&gt;Config!$C$7," ¡Duración superior a "&amp;Config!$C$7&amp;" segundos!",IF(D130&gt;=Config!$C$8,"",IF(D130&lt;Config!$C$8," ¡Duración inferior a "&amp;Config!$C$8&amp;" segundos!")))&amp;IF(OR(K130&gt;Config!$C$9+(Config!$C$9*Config!$C$11),K130&gt;L130+(L130*Config!$C$11))," ¡EXCESO DE CARACTERES!","")&amp;IF(H130&lt;=Config!$G$10,"",IF(H130&gt;=Config!$G$10," ¡Línea 1 demasiado larga!"))&amp;IF(J130&lt;=Config!$G$10,"",IF(J130&gt;=Config!$G$10," ¡Línea 2 demasiado larga!"))))</f>
      </c>
      <c r="O130" s="18">
        <f>_xlfn.IFERROR(IF(OR(A130=0,B130=0),"",(IF(ISERROR(INDEX(Planos!$A$3:$A$5000,MATCH(1,INDEX((Planos!$A$3:$A$5000&gt;=A130)*(Planos!$A$3:$A$5000&lt;=B130),),0))),"","Cambio de plano en fotograma "&amp;INDEX(Planos!$A$3:$A$5000,MATCH(1,INDEX((Planos!$A$3:$A$5000&gt;=A130)*(Planos!$A$3:$A$5000&lt;=B130),),0)))))&amp;IF(OR(A130=0,B130=0),"",IF(INDEX(Planos!$A$3:$A$5000,MATCH(1,INDEX((Planos!$A$3:$A$5000&gt;=A130)*(Planos!$A$3:$A$5000&lt;=B130),),0))&lt;A130+Config!$C$8*Config!$C$5," (menos de "&amp;Config!$C$8&amp;" seg. desde la entrada)",""))&amp;IF(OR(A130=0,B130=0),"",IF(INDEX(Planos!$A$3:$A$5000,MATCH(1,INDEX((Planos!$A$3:$A$5000&gt;=A130)*(Planos!$A$3:$A$5000&lt;=B130),),0))&gt;B130-Config!$C$8*Config!$C$5," (menos de "&amp;Config!$C$8&amp;" seg. hasta la salida)","")),"")</f>
      </c>
    </row>
    <row r="131" spans="1:15" ht="12.75">
      <c r="A131" s="17">
        <f ca="1">OFFSET(Editor!$B$1,ROWS(Editor!$B$1:B134)*4+2,)</f>
        <v>0</v>
      </c>
      <c r="B131" s="17">
        <f ca="1">OFFSET(Editor!$B$1,ROWS(Editor!$B$1:B134)*4+3,)</f>
        <v>0</v>
      </c>
      <c r="C131" s="17">
        <f ca="1">OFFSET(Editor!$E$1,ROWS(Editor!$E$1:E134)*4+2,)</f>
        <v>0</v>
      </c>
      <c r="D131" s="98">
        <f ca="1">OFFSET(Editor!$B$1,ROWS(Editor!$B$1:B134)*4+4,)</f>
        <v>0</v>
      </c>
      <c r="E131" s="47">
        <f ca="1">OFFSET(Editor!$H$1,ROWS(Editor!$H$1:H134)*4+2,)</f>
        <v>0</v>
      </c>
      <c r="F131" s="47">
        <f ca="1">OFFSET(Editor!$H$1,ROWS(Editor!$H$1:H134)*4+3,)</f>
        <v>0</v>
      </c>
      <c r="G131" s="47">
        <f ca="1">OFFSET(Editor!$G$1,ROWS(Editor!$G$1:G134)*4+2,)</f>
        <v>0</v>
      </c>
      <c r="H131" s="47">
        <f ca="1">OFFSET(Editor!$I$1,ROWS(Editor!$I$1:I134)*4+2,)</f>
        <v>0</v>
      </c>
      <c r="I131" s="47">
        <f ca="1">OFFSET(Editor!$G$1,ROWS(Editor!$G$1:G134)*4+3,)</f>
        <v>0</v>
      </c>
      <c r="J131" s="47">
        <f ca="1">OFFSET(Editor!$I$1,ROWS(Editor!$I$1:I134)*4+3,)</f>
        <v>0</v>
      </c>
      <c r="K131">
        <f ca="1">OFFSET(Editor!$J$1,ROWS(Editor!$J$1:J134)*4+3,)</f>
        <v>0</v>
      </c>
      <c r="L131">
        <f>(D131*Config!$G$7)/Config!$C$7</f>
        <v>0</v>
      </c>
      <c r="M131" s="169">
        <f ca="1">OFFSET(Editor!$N$1,ROWS(Editor!$N$1:N134)*4+3,)</f>
        <v>0</v>
      </c>
      <c r="N131">
        <f>IF(OR(A131=0,B131=0),"",IF(L131&lt;=0,"Ilógico: el tiempo de salida del subtítulo es menor o igual que el de entrada.",IF(AND(A132-B131&lt;=0,A132&lt;&gt;0),"¡Subtítulo solapado con el siguiente!",IF(A132-B131&gt;=Config!$C$6,"",IF(A132=0,"",IF(A132-B131&lt;Config!$C$6,"¡Tiempo INSUFICIENTE entre subtítulos!"))))&amp;IF(D131&gt;Config!$C$7," ¡Duración superior a "&amp;Config!$C$7&amp;" segundos!",IF(D131&gt;=Config!$C$8,"",IF(D131&lt;Config!$C$8," ¡Duración inferior a "&amp;Config!$C$8&amp;" segundos!")))&amp;IF(OR(K131&gt;Config!$C$9+(Config!$C$9*Config!$C$11),K131&gt;L131+(L131*Config!$C$11))," ¡EXCESO DE CARACTERES!","")&amp;IF(H131&lt;=Config!$G$10,"",IF(H131&gt;=Config!$G$10," ¡Línea 1 demasiado larga!"))&amp;IF(J131&lt;=Config!$G$10,"",IF(J131&gt;=Config!$G$10," ¡Línea 2 demasiado larga!"))))</f>
      </c>
      <c r="O131" s="18">
        <f>_xlfn.IFERROR(IF(OR(A131=0,B131=0),"",(IF(ISERROR(INDEX(Planos!$A$3:$A$5000,MATCH(1,INDEX((Planos!$A$3:$A$5000&gt;=A131)*(Planos!$A$3:$A$5000&lt;=B131),),0))),"","Cambio de plano en fotograma "&amp;INDEX(Planos!$A$3:$A$5000,MATCH(1,INDEX((Planos!$A$3:$A$5000&gt;=A131)*(Planos!$A$3:$A$5000&lt;=B131),),0)))))&amp;IF(OR(A131=0,B131=0),"",IF(INDEX(Planos!$A$3:$A$5000,MATCH(1,INDEX((Planos!$A$3:$A$5000&gt;=A131)*(Planos!$A$3:$A$5000&lt;=B131),),0))&lt;A131+Config!$C$8*Config!$C$5," (menos de "&amp;Config!$C$8&amp;" seg. desde la entrada)",""))&amp;IF(OR(A131=0,B131=0),"",IF(INDEX(Planos!$A$3:$A$5000,MATCH(1,INDEX((Planos!$A$3:$A$5000&gt;=A131)*(Planos!$A$3:$A$5000&lt;=B131),),0))&gt;B131-Config!$C$8*Config!$C$5," (menos de "&amp;Config!$C$8&amp;" seg. hasta la salida)","")),"")</f>
      </c>
    </row>
    <row r="132" spans="1:15" ht="12.75">
      <c r="A132" s="17">
        <f ca="1">OFFSET(Editor!$B$1,ROWS(Editor!$B$1:B135)*4+2,)</f>
        <v>0</v>
      </c>
      <c r="B132" s="17">
        <f ca="1">OFFSET(Editor!$B$1,ROWS(Editor!$B$1:B135)*4+3,)</f>
        <v>0</v>
      </c>
      <c r="C132" s="17">
        <f ca="1">OFFSET(Editor!$E$1,ROWS(Editor!$E$1:E135)*4+2,)</f>
        <v>0</v>
      </c>
      <c r="D132" s="98">
        <f ca="1">OFFSET(Editor!$B$1,ROWS(Editor!$B$1:B135)*4+4,)</f>
        <v>0</v>
      </c>
      <c r="E132" s="47">
        <f ca="1">OFFSET(Editor!$H$1,ROWS(Editor!$H$1:H135)*4+2,)</f>
        <v>0</v>
      </c>
      <c r="F132" s="47">
        <f ca="1">OFFSET(Editor!$H$1,ROWS(Editor!$H$1:H135)*4+3,)</f>
        <v>0</v>
      </c>
      <c r="G132" s="47">
        <f ca="1">OFFSET(Editor!$G$1,ROWS(Editor!$G$1:G135)*4+2,)</f>
        <v>0</v>
      </c>
      <c r="H132" s="47">
        <f ca="1">OFFSET(Editor!$I$1,ROWS(Editor!$I$1:I135)*4+2,)</f>
        <v>0</v>
      </c>
      <c r="I132" s="47">
        <f ca="1">OFFSET(Editor!$G$1,ROWS(Editor!$G$1:G135)*4+3,)</f>
        <v>0</v>
      </c>
      <c r="J132" s="47">
        <f ca="1">OFFSET(Editor!$I$1,ROWS(Editor!$I$1:I135)*4+3,)</f>
        <v>0</v>
      </c>
      <c r="K132">
        <f ca="1">OFFSET(Editor!$J$1,ROWS(Editor!$J$1:J135)*4+3,)</f>
        <v>0</v>
      </c>
      <c r="L132">
        <f>(D132*Config!$G$7)/Config!$C$7</f>
        <v>0</v>
      </c>
      <c r="M132" s="169">
        <f ca="1">OFFSET(Editor!$N$1,ROWS(Editor!$N$1:N135)*4+3,)</f>
        <v>0</v>
      </c>
      <c r="N132">
        <f>IF(OR(A132=0,B132=0),"",IF(L132&lt;=0,"Ilógico: el tiempo de salida del subtítulo es menor o igual que el de entrada.",IF(AND(A133-B132&lt;=0,A133&lt;&gt;0),"¡Subtítulo solapado con el siguiente!",IF(A133-B132&gt;=Config!$C$6,"",IF(A133=0,"",IF(A133-B132&lt;Config!$C$6,"¡Tiempo INSUFICIENTE entre subtítulos!"))))&amp;IF(D132&gt;Config!$C$7," ¡Duración superior a "&amp;Config!$C$7&amp;" segundos!",IF(D132&gt;=Config!$C$8,"",IF(D132&lt;Config!$C$8," ¡Duración inferior a "&amp;Config!$C$8&amp;" segundos!")))&amp;IF(OR(K132&gt;Config!$C$9+(Config!$C$9*Config!$C$11),K132&gt;L132+(L132*Config!$C$11))," ¡EXCESO DE CARACTERES!","")&amp;IF(H132&lt;=Config!$G$10,"",IF(H132&gt;=Config!$G$10," ¡Línea 1 demasiado larga!"))&amp;IF(J132&lt;=Config!$G$10,"",IF(J132&gt;=Config!$G$10," ¡Línea 2 demasiado larga!"))))</f>
      </c>
      <c r="O132" s="18">
        <f>_xlfn.IFERROR(IF(OR(A132=0,B132=0),"",(IF(ISERROR(INDEX(Planos!$A$3:$A$5000,MATCH(1,INDEX((Planos!$A$3:$A$5000&gt;=A132)*(Planos!$A$3:$A$5000&lt;=B132),),0))),"","Cambio de plano en fotograma "&amp;INDEX(Planos!$A$3:$A$5000,MATCH(1,INDEX((Planos!$A$3:$A$5000&gt;=A132)*(Planos!$A$3:$A$5000&lt;=B132),),0)))))&amp;IF(OR(A132=0,B132=0),"",IF(INDEX(Planos!$A$3:$A$5000,MATCH(1,INDEX((Planos!$A$3:$A$5000&gt;=A132)*(Planos!$A$3:$A$5000&lt;=B132),),0))&lt;A132+Config!$C$8*Config!$C$5," (menos de "&amp;Config!$C$8&amp;" seg. desde la entrada)",""))&amp;IF(OR(A132=0,B132=0),"",IF(INDEX(Planos!$A$3:$A$5000,MATCH(1,INDEX((Planos!$A$3:$A$5000&gt;=A132)*(Planos!$A$3:$A$5000&lt;=B132),),0))&gt;B132-Config!$C$8*Config!$C$5," (menos de "&amp;Config!$C$8&amp;" seg. hasta la salida)","")),"")</f>
      </c>
    </row>
    <row r="133" spans="1:15" ht="12.75">
      <c r="A133" s="17">
        <f ca="1">OFFSET(Editor!$B$1,ROWS(Editor!$B$1:B136)*4+2,)</f>
        <v>0</v>
      </c>
      <c r="B133" s="17">
        <f ca="1">OFFSET(Editor!$B$1,ROWS(Editor!$B$1:B136)*4+3,)</f>
        <v>0</v>
      </c>
      <c r="C133" s="17">
        <f ca="1">OFFSET(Editor!$E$1,ROWS(Editor!$E$1:E136)*4+2,)</f>
        <v>0</v>
      </c>
      <c r="D133" s="98">
        <f ca="1">OFFSET(Editor!$B$1,ROWS(Editor!$B$1:B136)*4+4,)</f>
        <v>0</v>
      </c>
      <c r="E133" s="47">
        <f ca="1">OFFSET(Editor!$H$1,ROWS(Editor!$H$1:H136)*4+2,)</f>
        <v>0</v>
      </c>
      <c r="F133" s="47">
        <f ca="1">OFFSET(Editor!$H$1,ROWS(Editor!$H$1:H136)*4+3,)</f>
        <v>0</v>
      </c>
      <c r="G133" s="47">
        <f ca="1">OFFSET(Editor!$G$1,ROWS(Editor!$G$1:G136)*4+2,)</f>
        <v>0</v>
      </c>
      <c r="H133" s="47">
        <f ca="1">OFFSET(Editor!$I$1,ROWS(Editor!$I$1:I136)*4+2,)</f>
        <v>0</v>
      </c>
      <c r="I133" s="47">
        <f ca="1">OFFSET(Editor!$G$1,ROWS(Editor!$G$1:G136)*4+3,)</f>
        <v>0</v>
      </c>
      <c r="J133" s="47">
        <f ca="1">OFFSET(Editor!$I$1,ROWS(Editor!$I$1:I136)*4+3,)</f>
        <v>0</v>
      </c>
      <c r="K133">
        <f ca="1">OFFSET(Editor!$J$1,ROWS(Editor!$J$1:J136)*4+3,)</f>
        <v>0</v>
      </c>
      <c r="L133">
        <f>(D133*Config!$G$7)/Config!$C$7</f>
        <v>0</v>
      </c>
      <c r="M133" s="169">
        <f ca="1">OFFSET(Editor!$N$1,ROWS(Editor!$N$1:N136)*4+3,)</f>
        <v>0</v>
      </c>
      <c r="N133">
        <f>IF(OR(A133=0,B133=0),"",IF(L133&lt;=0,"Ilógico: el tiempo de salida del subtítulo es menor o igual que el de entrada.",IF(AND(A134-B133&lt;=0,A134&lt;&gt;0),"¡Subtítulo solapado con el siguiente!",IF(A134-B133&gt;=Config!$C$6,"",IF(A134=0,"",IF(A134-B133&lt;Config!$C$6,"¡Tiempo INSUFICIENTE entre subtítulos!"))))&amp;IF(D133&gt;Config!$C$7," ¡Duración superior a "&amp;Config!$C$7&amp;" segundos!",IF(D133&gt;=Config!$C$8,"",IF(D133&lt;Config!$C$8," ¡Duración inferior a "&amp;Config!$C$8&amp;" segundos!")))&amp;IF(OR(K133&gt;Config!$C$9+(Config!$C$9*Config!$C$11),K133&gt;L133+(L133*Config!$C$11))," ¡EXCESO DE CARACTERES!","")&amp;IF(H133&lt;=Config!$G$10,"",IF(H133&gt;=Config!$G$10," ¡Línea 1 demasiado larga!"))&amp;IF(J133&lt;=Config!$G$10,"",IF(J133&gt;=Config!$G$10," ¡Línea 2 demasiado larga!"))))</f>
      </c>
      <c r="O133" s="18">
        <f>_xlfn.IFERROR(IF(OR(A133=0,B133=0),"",(IF(ISERROR(INDEX(Planos!$A$3:$A$5000,MATCH(1,INDEX((Planos!$A$3:$A$5000&gt;=A133)*(Planos!$A$3:$A$5000&lt;=B133),),0))),"","Cambio de plano en fotograma "&amp;INDEX(Planos!$A$3:$A$5000,MATCH(1,INDEX((Planos!$A$3:$A$5000&gt;=A133)*(Planos!$A$3:$A$5000&lt;=B133),),0)))))&amp;IF(OR(A133=0,B133=0),"",IF(INDEX(Planos!$A$3:$A$5000,MATCH(1,INDEX((Planos!$A$3:$A$5000&gt;=A133)*(Planos!$A$3:$A$5000&lt;=B133),),0))&lt;A133+Config!$C$8*Config!$C$5," (menos de "&amp;Config!$C$8&amp;" seg. desde la entrada)",""))&amp;IF(OR(A133=0,B133=0),"",IF(INDEX(Planos!$A$3:$A$5000,MATCH(1,INDEX((Planos!$A$3:$A$5000&gt;=A133)*(Planos!$A$3:$A$5000&lt;=B133),),0))&gt;B133-Config!$C$8*Config!$C$5," (menos de "&amp;Config!$C$8&amp;" seg. hasta la salida)","")),"")</f>
      </c>
    </row>
    <row r="134" spans="1:15" ht="12.75">
      <c r="A134" s="17">
        <f ca="1">OFFSET(Editor!$B$1,ROWS(Editor!$B$1:B137)*4+2,)</f>
        <v>0</v>
      </c>
      <c r="B134" s="17">
        <f ca="1">OFFSET(Editor!$B$1,ROWS(Editor!$B$1:B137)*4+3,)</f>
        <v>0</v>
      </c>
      <c r="C134" s="17">
        <f ca="1">OFFSET(Editor!$E$1,ROWS(Editor!$E$1:E137)*4+2,)</f>
        <v>0</v>
      </c>
      <c r="D134" s="98">
        <f ca="1">OFFSET(Editor!$B$1,ROWS(Editor!$B$1:B137)*4+4,)</f>
        <v>0</v>
      </c>
      <c r="E134" s="47">
        <f ca="1">OFFSET(Editor!$H$1,ROWS(Editor!$H$1:H137)*4+2,)</f>
        <v>0</v>
      </c>
      <c r="F134" s="47">
        <f ca="1">OFFSET(Editor!$H$1,ROWS(Editor!$H$1:H137)*4+3,)</f>
        <v>0</v>
      </c>
      <c r="G134" s="47">
        <f ca="1">OFFSET(Editor!$G$1,ROWS(Editor!$G$1:G137)*4+2,)</f>
        <v>0</v>
      </c>
      <c r="H134" s="47">
        <f ca="1">OFFSET(Editor!$I$1,ROWS(Editor!$I$1:I137)*4+2,)</f>
        <v>0</v>
      </c>
      <c r="I134" s="47">
        <f ca="1">OFFSET(Editor!$G$1,ROWS(Editor!$G$1:G137)*4+3,)</f>
        <v>0</v>
      </c>
      <c r="J134" s="47">
        <f ca="1">OFFSET(Editor!$I$1,ROWS(Editor!$I$1:I137)*4+3,)</f>
        <v>0</v>
      </c>
      <c r="K134">
        <f ca="1">OFFSET(Editor!$J$1,ROWS(Editor!$J$1:J137)*4+3,)</f>
        <v>0</v>
      </c>
      <c r="L134">
        <f>(D134*Config!$G$7)/Config!$C$7</f>
        <v>0</v>
      </c>
      <c r="M134" s="169">
        <f ca="1">OFFSET(Editor!$N$1,ROWS(Editor!$N$1:N137)*4+3,)</f>
        <v>0</v>
      </c>
      <c r="N134">
        <f>IF(OR(A134=0,B134=0),"",IF(L134&lt;=0,"Ilógico: el tiempo de salida del subtítulo es menor o igual que el de entrada.",IF(AND(A135-B134&lt;=0,A135&lt;&gt;0),"¡Subtítulo solapado con el siguiente!",IF(A135-B134&gt;=Config!$C$6,"",IF(A135=0,"",IF(A135-B134&lt;Config!$C$6,"¡Tiempo INSUFICIENTE entre subtítulos!"))))&amp;IF(D134&gt;Config!$C$7," ¡Duración superior a "&amp;Config!$C$7&amp;" segundos!",IF(D134&gt;=Config!$C$8,"",IF(D134&lt;Config!$C$8," ¡Duración inferior a "&amp;Config!$C$8&amp;" segundos!")))&amp;IF(OR(K134&gt;Config!$C$9+(Config!$C$9*Config!$C$11),K134&gt;L134+(L134*Config!$C$11))," ¡EXCESO DE CARACTERES!","")&amp;IF(H134&lt;=Config!$G$10,"",IF(H134&gt;=Config!$G$10," ¡Línea 1 demasiado larga!"))&amp;IF(J134&lt;=Config!$G$10,"",IF(J134&gt;=Config!$G$10," ¡Línea 2 demasiado larga!"))))</f>
      </c>
      <c r="O134" s="18">
        <f>_xlfn.IFERROR(IF(OR(A134=0,B134=0),"",(IF(ISERROR(INDEX(Planos!$A$3:$A$5000,MATCH(1,INDEX((Planos!$A$3:$A$5000&gt;=A134)*(Planos!$A$3:$A$5000&lt;=B134),),0))),"","Cambio de plano en fotograma "&amp;INDEX(Planos!$A$3:$A$5000,MATCH(1,INDEX((Planos!$A$3:$A$5000&gt;=A134)*(Planos!$A$3:$A$5000&lt;=B134),),0)))))&amp;IF(OR(A134=0,B134=0),"",IF(INDEX(Planos!$A$3:$A$5000,MATCH(1,INDEX((Planos!$A$3:$A$5000&gt;=A134)*(Planos!$A$3:$A$5000&lt;=B134),),0))&lt;A134+Config!$C$8*Config!$C$5," (menos de "&amp;Config!$C$8&amp;" seg. desde la entrada)",""))&amp;IF(OR(A134=0,B134=0),"",IF(INDEX(Planos!$A$3:$A$5000,MATCH(1,INDEX((Planos!$A$3:$A$5000&gt;=A134)*(Planos!$A$3:$A$5000&lt;=B134),),0))&gt;B134-Config!$C$8*Config!$C$5," (menos de "&amp;Config!$C$8&amp;" seg. hasta la salida)","")),"")</f>
      </c>
    </row>
    <row r="135" spans="1:15" ht="12.75">
      <c r="A135" s="17">
        <f ca="1">OFFSET(Editor!$B$1,ROWS(Editor!$B$1:B138)*4+2,)</f>
        <v>0</v>
      </c>
      <c r="B135" s="17">
        <f ca="1">OFFSET(Editor!$B$1,ROWS(Editor!$B$1:B138)*4+3,)</f>
        <v>0</v>
      </c>
      <c r="C135" s="17">
        <f ca="1">OFFSET(Editor!$E$1,ROWS(Editor!$E$1:E138)*4+2,)</f>
        <v>0</v>
      </c>
      <c r="D135" s="98">
        <f ca="1">OFFSET(Editor!$B$1,ROWS(Editor!$B$1:B138)*4+4,)</f>
        <v>0</v>
      </c>
      <c r="E135" s="47">
        <f ca="1">OFFSET(Editor!$H$1,ROWS(Editor!$H$1:H138)*4+2,)</f>
        <v>0</v>
      </c>
      <c r="F135" s="47">
        <f ca="1">OFFSET(Editor!$H$1,ROWS(Editor!$H$1:H138)*4+3,)</f>
        <v>0</v>
      </c>
      <c r="G135" s="47">
        <f ca="1">OFFSET(Editor!$G$1,ROWS(Editor!$G$1:G138)*4+2,)</f>
        <v>0</v>
      </c>
      <c r="H135" s="47">
        <f ca="1">OFFSET(Editor!$I$1,ROWS(Editor!$I$1:I138)*4+2,)</f>
        <v>0</v>
      </c>
      <c r="I135" s="47">
        <f ca="1">OFFSET(Editor!$G$1,ROWS(Editor!$G$1:G138)*4+3,)</f>
        <v>0</v>
      </c>
      <c r="J135" s="47">
        <f ca="1">OFFSET(Editor!$I$1,ROWS(Editor!$I$1:I138)*4+3,)</f>
        <v>0</v>
      </c>
      <c r="K135">
        <f ca="1">OFFSET(Editor!$J$1,ROWS(Editor!$J$1:J138)*4+3,)</f>
        <v>0</v>
      </c>
      <c r="L135">
        <f>(D135*Config!$G$7)/Config!$C$7</f>
        <v>0</v>
      </c>
      <c r="M135" s="169">
        <f ca="1">OFFSET(Editor!$N$1,ROWS(Editor!$N$1:N138)*4+3,)</f>
        <v>0</v>
      </c>
      <c r="N135">
        <f>IF(OR(A135=0,B135=0),"",IF(L135&lt;=0,"Ilógico: el tiempo de salida del subtítulo es menor o igual que el de entrada.",IF(AND(A136-B135&lt;=0,A136&lt;&gt;0),"¡Subtítulo solapado con el siguiente!",IF(A136-B135&gt;=Config!$C$6,"",IF(A136=0,"",IF(A136-B135&lt;Config!$C$6,"¡Tiempo INSUFICIENTE entre subtítulos!"))))&amp;IF(D135&gt;Config!$C$7," ¡Duración superior a "&amp;Config!$C$7&amp;" segundos!",IF(D135&gt;=Config!$C$8,"",IF(D135&lt;Config!$C$8," ¡Duración inferior a "&amp;Config!$C$8&amp;" segundos!")))&amp;IF(OR(K135&gt;Config!$C$9+(Config!$C$9*Config!$C$11),K135&gt;L135+(L135*Config!$C$11))," ¡EXCESO DE CARACTERES!","")&amp;IF(H135&lt;=Config!$G$10,"",IF(H135&gt;=Config!$G$10," ¡Línea 1 demasiado larga!"))&amp;IF(J135&lt;=Config!$G$10,"",IF(J135&gt;=Config!$G$10," ¡Línea 2 demasiado larga!"))))</f>
      </c>
      <c r="O135" s="18">
        <f>_xlfn.IFERROR(IF(OR(A135=0,B135=0),"",(IF(ISERROR(INDEX(Planos!$A$3:$A$5000,MATCH(1,INDEX((Planos!$A$3:$A$5000&gt;=A135)*(Planos!$A$3:$A$5000&lt;=B135),),0))),"","Cambio de plano en fotograma "&amp;INDEX(Planos!$A$3:$A$5000,MATCH(1,INDEX((Planos!$A$3:$A$5000&gt;=A135)*(Planos!$A$3:$A$5000&lt;=B135),),0)))))&amp;IF(OR(A135=0,B135=0),"",IF(INDEX(Planos!$A$3:$A$5000,MATCH(1,INDEX((Planos!$A$3:$A$5000&gt;=A135)*(Planos!$A$3:$A$5000&lt;=B135),),0))&lt;A135+Config!$C$8*Config!$C$5," (menos de "&amp;Config!$C$8&amp;" seg. desde la entrada)",""))&amp;IF(OR(A135=0,B135=0),"",IF(INDEX(Planos!$A$3:$A$5000,MATCH(1,INDEX((Planos!$A$3:$A$5000&gt;=A135)*(Planos!$A$3:$A$5000&lt;=B135),),0))&gt;B135-Config!$C$8*Config!$C$5," (menos de "&amp;Config!$C$8&amp;" seg. hasta la salida)","")),"")</f>
      </c>
    </row>
    <row r="136" spans="1:15" ht="12.75">
      <c r="A136" s="17">
        <f ca="1">OFFSET(Editor!$B$1,ROWS(Editor!$B$1:B139)*4+2,)</f>
        <v>0</v>
      </c>
      <c r="B136" s="17">
        <f ca="1">OFFSET(Editor!$B$1,ROWS(Editor!$B$1:B139)*4+3,)</f>
        <v>0</v>
      </c>
      <c r="C136" s="17">
        <f ca="1">OFFSET(Editor!$E$1,ROWS(Editor!$E$1:E139)*4+2,)</f>
        <v>0</v>
      </c>
      <c r="D136" s="98">
        <f ca="1">OFFSET(Editor!$B$1,ROWS(Editor!$B$1:B139)*4+4,)</f>
        <v>0</v>
      </c>
      <c r="E136" s="47">
        <f ca="1">OFFSET(Editor!$H$1,ROWS(Editor!$H$1:H139)*4+2,)</f>
        <v>0</v>
      </c>
      <c r="F136" s="47">
        <f ca="1">OFFSET(Editor!$H$1,ROWS(Editor!$H$1:H139)*4+3,)</f>
        <v>0</v>
      </c>
      <c r="G136" s="47">
        <f ca="1">OFFSET(Editor!$G$1,ROWS(Editor!$G$1:G139)*4+2,)</f>
        <v>0</v>
      </c>
      <c r="H136" s="47">
        <f ca="1">OFFSET(Editor!$I$1,ROWS(Editor!$I$1:I139)*4+2,)</f>
        <v>0</v>
      </c>
      <c r="I136" s="47">
        <f ca="1">OFFSET(Editor!$G$1,ROWS(Editor!$G$1:G139)*4+3,)</f>
        <v>0</v>
      </c>
      <c r="J136" s="47">
        <f ca="1">OFFSET(Editor!$I$1,ROWS(Editor!$I$1:I139)*4+3,)</f>
        <v>0</v>
      </c>
      <c r="K136">
        <f ca="1">OFFSET(Editor!$J$1,ROWS(Editor!$J$1:J139)*4+3,)</f>
        <v>0</v>
      </c>
      <c r="L136">
        <f>(D136*Config!$G$7)/Config!$C$7</f>
        <v>0</v>
      </c>
      <c r="M136" s="169">
        <f ca="1">OFFSET(Editor!$N$1,ROWS(Editor!$N$1:N139)*4+3,)</f>
        <v>0</v>
      </c>
      <c r="N136">
        <f>IF(OR(A136=0,B136=0),"",IF(L136&lt;=0,"Ilógico: el tiempo de salida del subtítulo es menor o igual que el de entrada.",IF(AND(A137-B136&lt;=0,A137&lt;&gt;0),"¡Subtítulo solapado con el siguiente!",IF(A137-B136&gt;=Config!$C$6,"",IF(A137=0,"",IF(A137-B136&lt;Config!$C$6,"¡Tiempo INSUFICIENTE entre subtítulos!"))))&amp;IF(D136&gt;Config!$C$7," ¡Duración superior a "&amp;Config!$C$7&amp;" segundos!",IF(D136&gt;=Config!$C$8,"",IF(D136&lt;Config!$C$8," ¡Duración inferior a "&amp;Config!$C$8&amp;" segundos!")))&amp;IF(OR(K136&gt;Config!$C$9+(Config!$C$9*Config!$C$11),K136&gt;L136+(L136*Config!$C$11))," ¡EXCESO DE CARACTERES!","")&amp;IF(H136&lt;=Config!$G$10,"",IF(H136&gt;=Config!$G$10," ¡Línea 1 demasiado larga!"))&amp;IF(J136&lt;=Config!$G$10,"",IF(J136&gt;=Config!$G$10," ¡Línea 2 demasiado larga!"))))</f>
      </c>
      <c r="O136" s="18">
        <f>_xlfn.IFERROR(IF(OR(A136=0,B136=0),"",(IF(ISERROR(INDEX(Planos!$A$3:$A$5000,MATCH(1,INDEX((Planos!$A$3:$A$5000&gt;=A136)*(Planos!$A$3:$A$5000&lt;=B136),),0))),"","Cambio de plano en fotograma "&amp;INDEX(Planos!$A$3:$A$5000,MATCH(1,INDEX((Planos!$A$3:$A$5000&gt;=A136)*(Planos!$A$3:$A$5000&lt;=B136),),0)))))&amp;IF(OR(A136=0,B136=0),"",IF(INDEX(Planos!$A$3:$A$5000,MATCH(1,INDEX((Planos!$A$3:$A$5000&gt;=A136)*(Planos!$A$3:$A$5000&lt;=B136),),0))&lt;A136+Config!$C$8*Config!$C$5," (menos de "&amp;Config!$C$8&amp;" seg. desde la entrada)",""))&amp;IF(OR(A136=0,B136=0),"",IF(INDEX(Planos!$A$3:$A$5000,MATCH(1,INDEX((Planos!$A$3:$A$5000&gt;=A136)*(Planos!$A$3:$A$5000&lt;=B136),),0))&gt;B136-Config!$C$8*Config!$C$5," (menos de "&amp;Config!$C$8&amp;" seg. hasta la salida)","")),"")</f>
      </c>
    </row>
    <row r="137" spans="1:15" ht="12.75">
      <c r="A137" s="17">
        <f ca="1">OFFSET(Editor!$B$1,ROWS(Editor!$B$1:B140)*4+2,)</f>
        <v>0</v>
      </c>
      <c r="B137" s="17">
        <f ca="1">OFFSET(Editor!$B$1,ROWS(Editor!$B$1:B140)*4+3,)</f>
        <v>0</v>
      </c>
      <c r="C137" s="17">
        <f ca="1">OFFSET(Editor!$E$1,ROWS(Editor!$E$1:E140)*4+2,)</f>
        <v>0</v>
      </c>
      <c r="D137" s="98">
        <f ca="1">OFFSET(Editor!$B$1,ROWS(Editor!$B$1:B140)*4+4,)</f>
        <v>0</v>
      </c>
      <c r="E137" s="47">
        <f ca="1">OFFSET(Editor!$H$1,ROWS(Editor!$H$1:H140)*4+2,)</f>
        <v>0</v>
      </c>
      <c r="F137" s="47">
        <f ca="1">OFFSET(Editor!$H$1,ROWS(Editor!$H$1:H140)*4+3,)</f>
        <v>0</v>
      </c>
      <c r="G137" s="47">
        <f ca="1">OFFSET(Editor!$G$1,ROWS(Editor!$G$1:G140)*4+2,)</f>
        <v>0</v>
      </c>
      <c r="H137" s="47">
        <f ca="1">OFFSET(Editor!$I$1,ROWS(Editor!$I$1:I140)*4+2,)</f>
        <v>0</v>
      </c>
      <c r="I137" s="47">
        <f ca="1">OFFSET(Editor!$G$1,ROWS(Editor!$G$1:G140)*4+3,)</f>
        <v>0</v>
      </c>
      <c r="J137" s="47">
        <f ca="1">OFFSET(Editor!$I$1,ROWS(Editor!$I$1:I140)*4+3,)</f>
        <v>0</v>
      </c>
      <c r="K137">
        <f ca="1">OFFSET(Editor!$J$1,ROWS(Editor!$J$1:J140)*4+3,)</f>
        <v>0</v>
      </c>
      <c r="L137">
        <f>(D137*Config!$G$7)/Config!$C$7</f>
        <v>0</v>
      </c>
      <c r="M137" s="169">
        <f ca="1">OFFSET(Editor!$N$1,ROWS(Editor!$N$1:N140)*4+3,)</f>
        <v>0</v>
      </c>
      <c r="N137">
        <f>IF(OR(A137=0,B137=0),"",IF(L137&lt;=0,"Ilógico: el tiempo de salida del subtítulo es menor o igual que el de entrada.",IF(AND(A138-B137&lt;=0,A138&lt;&gt;0),"¡Subtítulo solapado con el siguiente!",IF(A138-B137&gt;=Config!$C$6,"",IF(A138=0,"",IF(A138-B137&lt;Config!$C$6,"¡Tiempo INSUFICIENTE entre subtítulos!"))))&amp;IF(D137&gt;Config!$C$7," ¡Duración superior a "&amp;Config!$C$7&amp;" segundos!",IF(D137&gt;=Config!$C$8,"",IF(D137&lt;Config!$C$8," ¡Duración inferior a "&amp;Config!$C$8&amp;" segundos!")))&amp;IF(OR(K137&gt;Config!$C$9+(Config!$C$9*Config!$C$11),K137&gt;L137+(L137*Config!$C$11))," ¡EXCESO DE CARACTERES!","")&amp;IF(H137&lt;=Config!$G$10,"",IF(H137&gt;=Config!$G$10," ¡Línea 1 demasiado larga!"))&amp;IF(J137&lt;=Config!$G$10,"",IF(J137&gt;=Config!$G$10," ¡Línea 2 demasiado larga!"))))</f>
      </c>
      <c r="O137" s="18">
        <f>_xlfn.IFERROR(IF(OR(A137=0,B137=0),"",(IF(ISERROR(INDEX(Planos!$A$3:$A$5000,MATCH(1,INDEX((Planos!$A$3:$A$5000&gt;=A137)*(Planos!$A$3:$A$5000&lt;=B137),),0))),"","Cambio de plano en fotograma "&amp;INDEX(Planos!$A$3:$A$5000,MATCH(1,INDEX((Planos!$A$3:$A$5000&gt;=A137)*(Planos!$A$3:$A$5000&lt;=B137),),0)))))&amp;IF(OR(A137=0,B137=0),"",IF(INDEX(Planos!$A$3:$A$5000,MATCH(1,INDEX((Planos!$A$3:$A$5000&gt;=A137)*(Planos!$A$3:$A$5000&lt;=B137),),0))&lt;A137+Config!$C$8*Config!$C$5," (menos de "&amp;Config!$C$8&amp;" seg. desde la entrada)",""))&amp;IF(OR(A137=0,B137=0),"",IF(INDEX(Planos!$A$3:$A$5000,MATCH(1,INDEX((Planos!$A$3:$A$5000&gt;=A137)*(Planos!$A$3:$A$5000&lt;=B137),),0))&gt;B137-Config!$C$8*Config!$C$5," (menos de "&amp;Config!$C$8&amp;" seg. hasta la salida)","")),"")</f>
      </c>
    </row>
    <row r="138" spans="1:15" ht="12.75">
      <c r="A138" s="17">
        <f ca="1">OFFSET(Editor!$B$1,ROWS(Editor!$B$1:B141)*4+2,)</f>
        <v>0</v>
      </c>
      <c r="B138" s="17">
        <f ca="1">OFFSET(Editor!$B$1,ROWS(Editor!$B$1:B141)*4+3,)</f>
        <v>0</v>
      </c>
      <c r="C138" s="17">
        <f ca="1">OFFSET(Editor!$E$1,ROWS(Editor!$E$1:E141)*4+2,)</f>
        <v>0</v>
      </c>
      <c r="D138" s="98">
        <f ca="1">OFFSET(Editor!$B$1,ROWS(Editor!$B$1:B141)*4+4,)</f>
        <v>0</v>
      </c>
      <c r="E138" s="47">
        <f ca="1">OFFSET(Editor!$H$1,ROWS(Editor!$H$1:H141)*4+2,)</f>
        <v>0</v>
      </c>
      <c r="F138" s="47">
        <f ca="1">OFFSET(Editor!$H$1,ROWS(Editor!$H$1:H141)*4+3,)</f>
        <v>0</v>
      </c>
      <c r="G138" s="47">
        <f ca="1">OFFSET(Editor!$G$1,ROWS(Editor!$G$1:G141)*4+2,)</f>
        <v>0</v>
      </c>
      <c r="H138" s="47">
        <f ca="1">OFFSET(Editor!$I$1,ROWS(Editor!$I$1:I141)*4+2,)</f>
        <v>0</v>
      </c>
      <c r="I138" s="47">
        <f ca="1">OFFSET(Editor!$G$1,ROWS(Editor!$G$1:G141)*4+3,)</f>
        <v>0</v>
      </c>
      <c r="J138" s="47">
        <f ca="1">OFFSET(Editor!$I$1,ROWS(Editor!$I$1:I141)*4+3,)</f>
        <v>0</v>
      </c>
      <c r="K138">
        <f ca="1">OFFSET(Editor!$J$1,ROWS(Editor!$J$1:J141)*4+3,)</f>
        <v>0</v>
      </c>
      <c r="L138">
        <f>(D138*Config!$G$7)/Config!$C$7</f>
        <v>0</v>
      </c>
      <c r="M138" s="169">
        <f ca="1">OFFSET(Editor!$N$1,ROWS(Editor!$N$1:N141)*4+3,)</f>
        <v>0</v>
      </c>
      <c r="N138">
        <f>IF(OR(A138=0,B138=0),"",IF(L138&lt;=0,"Ilógico: el tiempo de salida del subtítulo es menor o igual que el de entrada.",IF(AND(A139-B138&lt;=0,A139&lt;&gt;0),"¡Subtítulo solapado con el siguiente!",IF(A139-B138&gt;=Config!$C$6,"",IF(A139=0,"",IF(A139-B138&lt;Config!$C$6,"¡Tiempo INSUFICIENTE entre subtítulos!"))))&amp;IF(D138&gt;Config!$C$7," ¡Duración superior a "&amp;Config!$C$7&amp;" segundos!",IF(D138&gt;=Config!$C$8,"",IF(D138&lt;Config!$C$8," ¡Duración inferior a "&amp;Config!$C$8&amp;" segundos!")))&amp;IF(OR(K138&gt;Config!$C$9+(Config!$C$9*Config!$C$11),K138&gt;L138+(L138*Config!$C$11))," ¡EXCESO DE CARACTERES!","")&amp;IF(H138&lt;=Config!$G$10,"",IF(H138&gt;=Config!$G$10," ¡Línea 1 demasiado larga!"))&amp;IF(J138&lt;=Config!$G$10,"",IF(J138&gt;=Config!$G$10," ¡Línea 2 demasiado larga!"))))</f>
      </c>
      <c r="O138" s="18">
        <f>_xlfn.IFERROR(IF(OR(A138=0,B138=0),"",(IF(ISERROR(INDEX(Planos!$A$3:$A$5000,MATCH(1,INDEX((Planos!$A$3:$A$5000&gt;=A138)*(Planos!$A$3:$A$5000&lt;=B138),),0))),"","Cambio de plano en fotograma "&amp;INDEX(Planos!$A$3:$A$5000,MATCH(1,INDEX((Planos!$A$3:$A$5000&gt;=A138)*(Planos!$A$3:$A$5000&lt;=B138),),0)))))&amp;IF(OR(A138=0,B138=0),"",IF(INDEX(Planos!$A$3:$A$5000,MATCH(1,INDEX((Planos!$A$3:$A$5000&gt;=A138)*(Planos!$A$3:$A$5000&lt;=B138),),0))&lt;A138+Config!$C$8*Config!$C$5," (menos de "&amp;Config!$C$8&amp;" seg. desde la entrada)",""))&amp;IF(OR(A138=0,B138=0),"",IF(INDEX(Planos!$A$3:$A$5000,MATCH(1,INDEX((Planos!$A$3:$A$5000&gt;=A138)*(Planos!$A$3:$A$5000&lt;=B138),),0))&gt;B138-Config!$C$8*Config!$C$5," (menos de "&amp;Config!$C$8&amp;" seg. hasta la salida)","")),"")</f>
      </c>
    </row>
    <row r="139" spans="1:15" ht="12.75">
      <c r="A139" s="17">
        <f ca="1">OFFSET(Editor!$B$1,ROWS(Editor!$B$1:B142)*4+2,)</f>
        <v>0</v>
      </c>
      <c r="B139" s="17">
        <f ca="1">OFFSET(Editor!$B$1,ROWS(Editor!$B$1:B142)*4+3,)</f>
        <v>0</v>
      </c>
      <c r="C139" s="17">
        <f ca="1">OFFSET(Editor!$E$1,ROWS(Editor!$E$1:E142)*4+2,)</f>
        <v>0</v>
      </c>
      <c r="D139" s="98">
        <f ca="1">OFFSET(Editor!$B$1,ROWS(Editor!$B$1:B142)*4+4,)</f>
        <v>0</v>
      </c>
      <c r="E139" s="47">
        <f ca="1">OFFSET(Editor!$H$1,ROWS(Editor!$H$1:H142)*4+2,)</f>
        <v>0</v>
      </c>
      <c r="F139" s="47">
        <f ca="1">OFFSET(Editor!$H$1,ROWS(Editor!$H$1:H142)*4+3,)</f>
        <v>0</v>
      </c>
      <c r="G139" s="47">
        <f ca="1">OFFSET(Editor!$G$1,ROWS(Editor!$G$1:G142)*4+2,)</f>
        <v>0</v>
      </c>
      <c r="H139" s="47">
        <f ca="1">OFFSET(Editor!$I$1,ROWS(Editor!$I$1:I142)*4+2,)</f>
        <v>0</v>
      </c>
      <c r="I139" s="47">
        <f ca="1">OFFSET(Editor!$G$1,ROWS(Editor!$G$1:G142)*4+3,)</f>
        <v>0</v>
      </c>
      <c r="J139" s="47">
        <f ca="1">OFFSET(Editor!$I$1,ROWS(Editor!$I$1:I142)*4+3,)</f>
        <v>0</v>
      </c>
      <c r="K139">
        <f ca="1">OFFSET(Editor!$J$1,ROWS(Editor!$J$1:J142)*4+3,)</f>
        <v>0</v>
      </c>
      <c r="L139">
        <f>(D139*Config!$G$7)/Config!$C$7</f>
        <v>0</v>
      </c>
      <c r="M139" s="169">
        <f ca="1">OFFSET(Editor!$N$1,ROWS(Editor!$N$1:N142)*4+3,)</f>
        <v>0</v>
      </c>
      <c r="N139">
        <f>IF(OR(A139=0,B139=0),"",IF(L139&lt;=0,"Ilógico: el tiempo de salida del subtítulo es menor o igual que el de entrada.",IF(AND(A140-B139&lt;=0,A140&lt;&gt;0),"¡Subtítulo solapado con el siguiente!",IF(A140-B139&gt;=Config!$C$6,"",IF(A140=0,"",IF(A140-B139&lt;Config!$C$6,"¡Tiempo INSUFICIENTE entre subtítulos!"))))&amp;IF(D139&gt;Config!$C$7," ¡Duración superior a "&amp;Config!$C$7&amp;" segundos!",IF(D139&gt;=Config!$C$8,"",IF(D139&lt;Config!$C$8," ¡Duración inferior a "&amp;Config!$C$8&amp;" segundos!")))&amp;IF(OR(K139&gt;Config!$C$9+(Config!$C$9*Config!$C$11),K139&gt;L139+(L139*Config!$C$11))," ¡EXCESO DE CARACTERES!","")&amp;IF(H139&lt;=Config!$G$10,"",IF(H139&gt;=Config!$G$10," ¡Línea 1 demasiado larga!"))&amp;IF(J139&lt;=Config!$G$10,"",IF(J139&gt;=Config!$G$10," ¡Línea 2 demasiado larga!"))))</f>
      </c>
      <c r="O139" s="18">
        <f>_xlfn.IFERROR(IF(OR(A139=0,B139=0),"",(IF(ISERROR(INDEX(Planos!$A$3:$A$5000,MATCH(1,INDEX((Planos!$A$3:$A$5000&gt;=A139)*(Planos!$A$3:$A$5000&lt;=B139),),0))),"","Cambio de plano en fotograma "&amp;INDEX(Planos!$A$3:$A$5000,MATCH(1,INDEX((Planos!$A$3:$A$5000&gt;=A139)*(Planos!$A$3:$A$5000&lt;=B139),),0)))))&amp;IF(OR(A139=0,B139=0),"",IF(INDEX(Planos!$A$3:$A$5000,MATCH(1,INDEX((Planos!$A$3:$A$5000&gt;=A139)*(Planos!$A$3:$A$5000&lt;=B139),),0))&lt;A139+Config!$C$8*Config!$C$5," (menos de "&amp;Config!$C$8&amp;" seg. desde la entrada)",""))&amp;IF(OR(A139=0,B139=0),"",IF(INDEX(Planos!$A$3:$A$5000,MATCH(1,INDEX((Planos!$A$3:$A$5000&gt;=A139)*(Planos!$A$3:$A$5000&lt;=B139),),0))&gt;B139-Config!$C$8*Config!$C$5," (menos de "&amp;Config!$C$8&amp;" seg. hasta la salida)","")),"")</f>
      </c>
    </row>
    <row r="140" spans="1:15" ht="12.75">
      <c r="A140" s="17">
        <f ca="1">OFFSET(Editor!$B$1,ROWS(Editor!$B$1:B143)*4+2,)</f>
        <v>0</v>
      </c>
      <c r="B140" s="17">
        <f ca="1">OFFSET(Editor!$B$1,ROWS(Editor!$B$1:B143)*4+3,)</f>
        <v>0</v>
      </c>
      <c r="C140" s="17">
        <f ca="1">OFFSET(Editor!$E$1,ROWS(Editor!$E$1:E143)*4+2,)</f>
        <v>0</v>
      </c>
      <c r="D140" s="98">
        <f ca="1">OFFSET(Editor!$B$1,ROWS(Editor!$B$1:B143)*4+4,)</f>
        <v>0</v>
      </c>
      <c r="E140" s="47">
        <f ca="1">OFFSET(Editor!$H$1,ROWS(Editor!$H$1:H143)*4+2,)</f>
        <v>0</v>
      </c>
      <c r="F140" s="47">
        <f ca="1">OFFSET(Editor!$H$1,ROWS(Editor!$H$1:H143)*4+3,)</f>
        <v>0</v>
      </c>
      <c r="G140" s="47">
        <f ca="1">OFFSET(Editor!$G$1,ROWS(Editor!$G$1:G143)*4+2,)</f>
        <v>0</v>
      </c>
      <c r="H140" s="47">
        <f ca="1">OFFSET(Editor!$I$1,ROWS(Editor!$I$1:I143)*4+2,)</f>
        <v>0</v>
      </c>
      <c r="I140" s="47">
        <f ca="1">OFFSET(Editor!$G$1,ROWS(Editor!$G$1:G143)*4+3,)</f>
        <v>0</v>
      </c>
      <c r="J140" s="47">
        <f ca="1">OFFSET(Editor!$I$1,ROWS(Editor!$I$1:I143)*4+3,)</f>
        <v>0</v>
      </c>
      <c r="K140">
        <f ca="1">OFFSET(Editor!$J$1,ROWS(Editor!$J$1:J143)*4+3,)</f>
        <v>0</v>
      </c>
      <c r="L140">
        <f>(D140*Config!$G$7)/Config!$C$7</f>
        <v>0</v>
      </c>
      <c r="M140" s="169">
        <f ca="1">OFFSET(Editor!$N$1,ROWS(Editor!$N$1:N143)*4+3,)</f>
        <v>0</v>
      </c>
      <c r="N140">
        <f>IF(OR(A140=0,B140=0),"",IF(L140&lt;=0,"Ilógico: el tiempo de salida del subtítulo es menor o igual que el de entrada.",IF(AND(A141-B140&lt;=0,A141&lt;&gt;0),"¡Subtítulo solapado con el siguiente!",IF(A141-B140&gt;=Config!$C$6,"",IF(A141=0,"",IF(A141-B140&lt;Config!$C$6,"¡Tiempo INSUFICIENTE entre subtítulos!"))))&amp;IF(D140&gt;Config!$C$7," ¡Duración superior a "&amp;Config!$C$7&amp;" segundos!",IF(D140&gt;=Config!$C$8,"",IF(D140&lt;Config!$C$8," ¡Duración inferior a "&amp;Config!$C$8&amp;" segundos!")))&amp;IF(OR(K140&gt;Config!$C$9+(Config!$C$9*Config!$C$11),K140&gt;L140+(L140*Config!$C$11))," ¡EXCESO DE CARACTERES!","")&amp;IF(H140&lt;=Config!$G$10,"",IF(H140&gt;=Config!$G$10," ¡Línea 1 demasiado larga!"))&amp;IF(J140&lt;=Config!$G$10,"",IF(J140&gt;=Config!$G$10," ¡Línea 2 demasiado larga!"))))</f>
      </c>
      <c r="O140" s="18">
        <f>_xlfn.IFERROR(IF(OR(A140=0,B140=0),"",(IF(ISERROR(INDEX(Planos!$A$3:$A$5000,MATCH(1,INDEX((Planos!$A$3:$A$5000&gt;=A140)*(Planos!$A$3:$A$5000&lt;=B140),),0))),"","Cambio de plano en fotograma "&amp;INDEX(Planos!$A$3:$A$5000,MATCH(1,INDEX((Planos!$A$3:$A$5000&gt;=A140)*(Planos!$A$3:$A$5000&lt;=B140),),0)))))&amp;IF(OR(A140=0,B140=0),"",IF(INDEX(Planos!$A$3:$A$5000,MATCH(1,INDEX((Planos!$A$3:$A$5000&gt;=A140)*(Planos!$A$3:$A$5000&lt;=B140),),0))&lt;A140+Config!$C$8*Config!$C$5," (menos de "&amp;Config!$C$8&amp;" seg. desde la entrada)",""))&amp;IF(OR(A140=0,B140=0),"",IF(INDEX(Planos!$A$3:$A$5000,MATCH(1,INDEX((Planos!$A$3:$A$5000&gt;=A140)*(Planos!$A$3:$A$5000&lt;=B140),),0))&gt;B140-Config!$C$8*Config!$C$5," (menos de "&amp;Config!$C$8&amp;" seg. hasta la salida)","")),"")</f>
      </c>
    </row>
    <row r="141" spans="1:15" ht="12.75">
      <c r="A141" s="17">
        <f ca="1">OFFSET(Editor!$B$1,ROWS(Editor!$B$1:B144)*4+2,)</f>
        <v>0</v>
      </c>
      <c r="B141" s="17">
        <f ca="1">OFFSET(Editor!$B$1,ROWS(Editor!$B$1:B144)*4+3,)</f>
        <v>0</v>
      </c>
      <c r="C141" s="17">
        <f ca="1">OFFSET(Editor!$E$1,ROWS(Editor!$E$1:E144)*4+2,)</f>
        <v>0</v>
      </c>
      <c r="D141" s="98">
        <f ca="1">OFFSET(Editor!$B$1,ROWS(Editor!$B$1:B144)*4+4,)</f>
        <v>0</v>
      </c>
      <c r="E141" s="47">
        <f ca="1">OFFSET(Editor!$H$1,ROWS(Editor!$H$1:H144)*4+2,)</f>
        <v>0</v>
      </c>
      <c r="F141" s="47">
        <f ca="1">OFFSET(Editor!$H$1,ROWS(Editor!$H$1:H144)*4+3,)</f>
        <v>0</v>
      </c>
      <c r="G141" s="47">
        <f ca="1">OFFSET(Editor!$G$1,ROWS(Editor!$G$1:G144)*4+2,)</f>
        <v>0</v>
      </c>
      <c r="H141" s="47">
        <f ca="1">OFFSET(Editor!$I$1,ROWS(Editor!$I$1:I144)*4+2,)</f>
        <v>0</v>
      </c>
      <c r="I141" s="47">
        <f ca="1">OFFSET(Editor!$G$1,ROWS(Editor!$G$1:G144)*4+3,)</f>
        <v>0</v>
      </c>
      <c r="J141" s="47">
        <f ca="1">OFFSET(Editor!$I$1,ROWS(Editor!$I$1:I144)*4+3,)</f>
        <v>0</v>
      </c>
      <c r="K141">
        <f ca="1">OFFSET(Editor!$J$1,ROWS(Editor!$J$1:J144)*4+3,)</f>
        <v>0</v>
      </c>
      <c r="L141">
        <f>(D141*Config!$G$7)/Config!$C$7</f>
        <v>0</v>
      </c>
      <c r="M141" s="169">
        <f ca="1">OFFSET(Editor!$N$1,ROWS(Editor!$N$1:N144)*4+3,)</f>
        <v>0</v>
      </c>
      <c r="N141">
        <f>IF(OR(A141=0,B141=0),"",IF(L141&lt;=0,"Ilógico: el tiempo de salida del subtítulo es menor o igual que el de entrada.",IF(AND(A142-B141&lt;=0,A142&lt;&gt;0),"¡Subtítulo solapado con el siguiente!",IF(A142-B141&gt;=Config!$C$6,"",IF(A142=0,"",IF(A142-B141&lt;Config!$C$6,"¡Tiempo INSUFICIENTE entre subtítulos!"))))&amp;IF(D141&gt;Config!$C$7," ¡Duración superior a "&amp;Config!$C$7&amp;" segundos!",IF(D141&gt;=Config!$C$8,"",IF(D141&lt;Config!$C$8," ¡Duración inferior a "&amp;Config!$C$8&amp;" segundos!")))&amp;IF(OR(K141&gt;Config!$C$9+(Config!$C$9*Config!$C$11),K141&gt;L141+(L141*Config!$C$11))," ¡EXCESO DE CARACTERES!","")&amp;IF(H141&lt;=Config!$G$10,"",IF(H141&gt;=Config!$G$10," ¡Línea 1 demasiado larga!"))&amp;IF(J141&lt;=Config!$G$10,"",IF(J141&gt;=Config!$G$10," ¡Línea 2 demasiado larga!"))))</f>
      </c>
      <c r="O141" s="18">
        <f>_xlfn.IFERROR(IF(OR(A141=0,B141=0),"",(IF(ISERROR(INDEX(Planos!$A$3:$A$5000,MATCH(1,INDEX((Planos!$A$3:$A$5000&gt;=A141)*(Planos!$A$3:$A$5000&lt;=B141),),0))),"","Cambio de plano en fotograma "&amp;INDEX(Planos!$A$3:$A$5000,MATCH(1,INDEX((Planos!$A$3:$A$5000&gt;=A141)*(Planos!$A$3:$A$5000&lt;=B141),),0)))))&amp;IF(OR(A141=0,B141=0),"",IF(INDEX(Planos!$A$3:$A$5000,MATCH(1,INDEX((Planos!$A$3:$A$5000&gt;=A141)*(Planos!$A$3:$A$5000&lt;=B141),),0))&lt;A141+Config!$C$8*Config!$C$5," (menos de "&amp;Config!$C$8&amp;" seg. desde la entrada)",""))&amp;IF(OR(A141=0,B141=0),"",IF(INDEX(Planos!$A$3:$A$5000,MATCH(1,INDEX((Planos!$A$3:$A$5000&gt;=A141)*(Planos!$A$3:$A$5000&lt;=B141),),0))&gt;B141-Config!$C$8*Config!$C$5," (menos de "&amp;Config!$C$8&amp;" seg. hasta la salida)","")),"")</f>
      </c>
    </row>
    <row r="142" spans="1:15" ht="12.75">
      <c r="A142" s="17">
        <f ca="1">OFFSET(Editor!$B$1,ROWS(Editor!$B$1:B145)*4+2,)</f>
        <v>0</v>
      </c>
      <c r="B142" s="17">
        <f ca="1">OFFSET(Editor!$B$1,ROWS(Editor!$B$1:B145)*4+3,)</f>
        <v>0</v>
      </c>
      <c r="C142" s="17">
        <f ca="1">OFFSET(Editor!$E$1,ROWS(Editor!$E$1:E145)*4+2,)</f>
        <v>0</v>
      </c>
      <c r="D142" s="98">
        <f ca="1">OFFSET(Editor!$B$1,ROWS(Editor!$B$1:B145)*4+4,)</f>
        <v>0</v>
      </c>
      <c r="E142" s="47">
        <f ca="1">OFFSET(Editor!$H$1,ROWS(Editor!$H$1:H145)*4+2,)</f>
        <v>0</v>
      </c>
      <c r="F142" s="47">
        <f ca="1">OFFSET(Editor!$H$1,ROWS(Editor!$H$1:H145)*4+3,)</f>
        <v>0</v>
      </c>
      <c r="G142" s="47">
        <f ca="1">OFFSET(Editor!$G$1,ROWS(Editor!$G$1:G145)*4+2,)</f>
        <v>0</v>
      </c>
      <c r="H142" s="47">
        <f ca="1">OFFSET(Editor!$I$1,ROWS(Editor!$I$1:I145)*4+2,)</f>
        <v>0</v>
      </c>
      <c r="I142" s="47">
        <f ca="1">OFFSET(Editor!$G$1,ROWS(Editor!$G$1:G145)*4+3,)</f>
        <v>0</v>
      </c>
      <c r="J142" s="47">
        <f ca="1">OFFSET(Editor!$I$1,ROWS(Editor!$I$1:I145)*4+3,)</f>
        <v>0</v>
      </c>
      <c r="K142">
        <f ca="1">OFFSET(Editor!$J$1,ROWS(Editor!$J$1:J145)*4+3,)</f>
        <v>0</v>
      </c>
      <c r="L142">
        <f>(D142*Config!$G$7)/Config!$C$7</f>
        <v>0</v>
      </c>
      <c r="M142" s="169">
        <f ca="1">OFFSET(Editor!$N$1,ROWS(Editor!$N$1:N145)*4+3,)</f>
        <v>0</v>
      </c>
      <c r="N142">
        <f>IF(OR(A142=0,B142=0),"",IF(L142&lt;=0,"Ilógico: el tiempo de salida del subtítulo es menor o igual que el de entrada.",IF(AND(A143-B142&lt;=0,A143&lt;&gt;0),"¡Subtítulo solapado con el siguiente!",IF(A143-B142&gt;=Config!$C$6,"",IF(A143=0,"",IF(A143-B142&lt;Config!$C$6,"¡Tiempo INSUFICIENTE entre subtítulos!"))))&amp;IF(D142&gt;Config!$C$7," ¡Duración superior a "&amp;Config!$C$7&amp;" segundos!",IF(D142&gt;=Config!$C$8,"",IF(D142&lt;Config!$C$8," ¡Duración inferior a "&amp;Config!$C$8&amp;" segundos!")))&amp;IF(OR(K142&gt;Config!$C$9+(Config!$C$9*Config!$C$11),K142&gt;L142+(L142*Config!$C$11))," ¡EXCESO DE CARACTERES!","")&amp;IF(H142&lt;=Config!$G$10,"",IF(H142&gt;=Config!$G$10," ¡Línea 1 demasiado larga!"))&amp;IF(J142&lt;=Config!$G$10,"",IF(J142&gt;=Config!$G$10," ¡Línea 2 demasiado larga!"))))</f>
      </c>
      <c r="O142" s="18">
        <f>_xlfn.IFERROR(IF(OR(A142=0,B142=0),"",(IF(ISERROR(INDEX(Planos!$A$3:$A$5000,MATCH(1,INDEX((Planos!$A$3:$A$5000&gt;=A142)*(Planos!$A$3:$A$5000&lt;=B142),),0))),"","Cambio de plano en fotograma "&amp;INDEX(Planos!$A$3:$A$5000,MATCH(1,INDEX((Planos!$A$3:$A$5000&gt;=A142)*(Planos!$A$3:$A$5000&lt;=B142),),0)))))&amp;IF(OR(A142=0,B142=0),"",IF(INDEX(Planos!$A$3:$A$5000,MATCH(1,INDEX((Planos!$A$3:$A$5000&gt;=A142)*(Planos!$A$3:$A$5000&lt;=B142),),0))&lt;A142+Config!$C$8*Config!$C$5," (menos de "&amp;Config!$C$8&amp;" seg. desde la entrada)",""))&amp;IF(OR(A142=0,B142=0),"",IF(INDEX(Planos!$A$3:$A$5000,MATCH(1,INDEX((Planos!$A$3:$A$5000&gt;=A142)*(Planos!$A$3:$A$5000&lt;=B142),),0))&gt;B142-Config!$C$8*Config!$C$5," (menos de "&amp;Config!$C$8&amp;" seg. hasta la salida)","")),"")</f>
      </c>
    </row>
    <row r="143" spans="1:15" ht="12.75">
      <c r="A143" s="17">
        <f ca="1">OFFSET(Editor!$B$1,ROWS(Editor!$B$1:B146)*4+2,)</f>
        <v>0</v>
      </c>
      <c r="B143" s="17">
        <f ca="1">OFFSET(Editor!$B$1,ROWS(Editor!$B$1:B146)*4+3,)</f>
        <v>0</v>
      </c>
      <c r="C143" s="17">
        <f ca="1">OFFSET(Editor!$E$1,ROWS(Editor!$E$1:E146)*4+2,)</f>
        <v>0</v>
      </c>
      <c r="D143" s="98">
        <f ca="1">OFFSET(Editor!$B$1,ROWS(Editor!$B$1:B146)*4+4,)</f>
        <v>0</v>
      </c>
      <c r="E143" s="47">
        <f ca="1">OFFSET(Editor!$H$1,ROWS(Editor!$H$1:H146)*4+2,)</f>
        <v>0</v>
      </c>
      <c r="F143" s="47">
        <f ca="1">OFFSET(Editor!$H$1,ROWS(Editor!$H$1:H146)*4+3,)</f>
        <v>0</v>
      </c>
      <c r="G143" s="47">
        <f ca="1">OFFSET(Editor!$G$1,ROWS(Editor!$G$1:G146)*4+2,)</f>
        <v>0</v>
      </c>
      <c r="H143" s="47">
        <f ca="1">OFFSET(Editor!$I$1,ROWS(Editor!$I$1:I146)*4+2,)</f>
        <v>0</v>
      </c>
      <c r="I143" s="47">
        <f ca="1">OFFSET(Editor!$G$1,ROWS(Editor!$G$1:G146)*4+3,)</f>
        <v>0</v>
      </c>
      <c r="J143" s="47">
        <f ca="1">OFFSET(Editor!$I$1,ROWS(Editor!$I$1:I146)*4+3,)</f>
        <v>0</v>
      </c>
      <c r="K143">
        <f ca="1">OFFSET(Editor!$J$1,ROWS(Editor!$J$1:J146)*4+3,)</f>
        <v>0</v>
      </c>
      <c r="L143">
        <f>(D143*Config!$G$7)/Config!$C$7</f>
        <v>0</v>
      </c>
      <c r="M143" s="169">
        <f ca="1">OFFSET(Editor!$N$1,ROWS(Editor!$N$1:N146)*4+3,)</f>
        <v>0</v>
      </c>
      <c r="N143">
        <f>IF(OR(A143=0,B143=0),"",IF(L143&lt;=0,"Ilógico: el tiempo de salida del subtítulo es menor o igual que el de entrada.",IF(AND(A144-B143&lt;=0,A144&lt;&gt;0),"¡Subtítulo solapado con el siguiente!",IF(A144-B143&gt;=Config!$C$6,"",IF(A144=0,"",IF(A144-B143&lt;Config!$C$6,"¡Tiempo INSUFICIENTE entre subtítulos!"))))&amp;IF(D143&gt;Config!$C$7," ¡Duración superior a "&amp;Config!$C$7&amp;" segundos!",IF(D143&gt;=Config!$C$8,"",IF(D143&lt;Config!$C$8," ¡Duración inferior a "&amp;Config!$C$8&amp;" segundos!")))&amp;IF(OR(K143&gt;Config!$C$9+(Config!$C$9*Config!$C$11),K143&gt;L143+(L143*Config!$C$11))," ¡EXCESO DE CARACTERES!","")&amp;IF(H143&lt;=Config!$G$10,"",IF(H143&gt;=Config!$G$10," ¡Línea 1 demasiado larga!"))&amp;IF(J143&lt;=Config!$G$10,"",IF(J143&gt;=Config!$G$10," ¡Línea 2 demasiado larga!"))))</f>
      </c>
      <c r="O143" s="18">
        <f>_xlfn.IFERROR(IF(OR(A143=0,B143=0),"",(IF(ISERROR(INDEX(Planos!$A$3:$A$5000,MATCH(1,INDEX((Planos!$A$3:$A$5000&gt;=A143)*(Planos!$A$3:$A$5000&lt;=B143),),0))),"","Cambio de plano en fotograma "&amp;INDEX(Planos!$A$3:$A$5000,MATCH(1,INDEX((Planos!$A$3:$A$5000&gt;=A143)*(Planos!$A$3:$A$5000&lt;=B143),),0)))))&amp;IF(OR(A143=0,B143=0),"",IF(INDEX(Planos!$A$3:$A$5000,MATCH(1,INDEX((Planos!$A$3:$A$5000&gt;=A143)*(Planos!$A$3:$A$5000&lt;=B143),),0))&lt;A143+Config!$C$8*Config!$C$5," (menos de "&amp;Config!$C$8&amp;" seg. desde la entrada)",""))&amp;IF(OR(A143=0,B143=0),"",IF(INDEX(Planos!$A$3:$A$5000,MATCH(1,INDEX((Planos!$A$3:$A$5000&gt;=A143)*(Planos!$A$3:$A$5000&lt;=B143),),0))&gt;B143-Config!$C$8*Config!$C$5," (menos de "&amp;Config!$C$8&amp;" seg. hasta la salida)","")),"")</f>
      </c>
    </row>
    <row r="144" spans="1:15" ht="12.75">
      <c r="A144" s="17">
        <f ca="1">OFFSET(Editor!$B$1,ROWS(Editor!$B$1:B147)*4+2,)</f>
        <v>0</v>
      </c>
      <c r="B144" s="17">
        <f ca="1">OFFSET(Editor!$B$1,ROWS(Editor!$B$1:B147)*4+3,)</f>
        <v>0</v>
      </c>
      <c r="C144" s="17">
        <f ca="1">OFFSET(Editor!$E$1,ROWS(Editor!$E$1:E147)*4+2,)</f>
        <v>0</v>
      </c>
      <c r="D144" s="98">
        <f ca="1">OFFSET(Editor!$B$1,ROWS(Editor!$B$1:B147)*4+4,)</f>
        <v>0</v>
      </c>
      <c r="E144" s="47">
        <f ca="1">OFFSET(Editor!$H$1,ROWS(Editor!$H$1:H147)*4+2,)</f>
        <v>0</v>
      </c>
      <c r="F144" s="47">
        <f ca="1">OFFSET(Editor!$H$1,ROWS(Editor!$H$1:H147)*4+3,)</f>
        <v>0</v>
      </c>
      <c r="G144" s="47">
        <f ca="1">OFFSET(Editor!$G$1,ROWS(Editor!$G$1:G147)*4+2,)</f>
        <v>0</v>
      </c>
      <c r="H144" s="47">
        <f ca="1">OFFSET(Editor!$I$1,ROWS(Editor!$I$1:I147)*4+2,)</f>
        <v>0</v>
      </c>
      <c r="I144" s="47">
        <f ca="1">OFFSET(Editor!$G$1,ROWS(Editor!$G$1:G147)*4+3,)</f>
        <v>0</v>
      </c>
      <c r="J144" s="47">
        <f ca="1">OFFSET(Editor!$I$1,ROWS(Editor!$I$1:I147)*4+3,)</f>
        <v>0</v>
      </c>
      <c r="K144">
        <f ca="1">OFFSET(Editor!$J$1,ROWS(Editor!$J$1:J147)*4+3,)</f>
        <v>0</v>
      </c>
      <c r="L144">
        <f>(D144*Config!$G$7)/Config!$C$7</f>
        <v>0</v>
      </c>
      <c r="M144" s="169">
        <f ca="1">OFFSET(Editor!$N$1,ROWS(Editor!$N$1:N147)*4+3,)</f>
        <v>0</v>
      </c>
      <c r="N144">
        <f>IF(OR(A144=0,B144=0),"",IF(L144&lt;=0,"Ilógico: el tiempo de salida del subtítulo es menor o igual que el de entrada.",IF(AND(A145-B144&lt;=0,A145&lt;&gt;0),"¡Subtítulo solapado con el siguiente!",IF(A145-B144&gt;=Config!$C$6,"",IF(A145=0,"",IF(A145-B144&lt;Config!$C$6,"¡Tiempo INSUFICIENTE entre subtítulos!"))))&amp;IF(D144&gt;Config!$C$7," ¡Duración superior a "&amp;Config!$C$7&amp;" segundos!",IF(D144&gt;=Config!$C$8,"",IF(D144&lt;Config!$C$8," ¡Duración inferior a "&amp;Config!$C$8&amp;" segundos!")))&amp;IF(OR(K144&gt;Config!$C$9+(Config!$C$9*Config!$C$11),K144&gt;L144+(L144*Config!$C$11))," ¡EXCESO DE CARACTERES!","")&amp;IF(H144&lt;=Config!$G$10,"",IF(H144&gt;=Config!$G$10," ¡Línea 1 demasiado larga!"))&amp;IF(J144&lt;=Config!$G$10,"",IF(J144&gt;=Config!$G$10," ¡Línea 2 demasiado larga!"))))</f>
      </c>
      <c r="O144" s="18">
        <f>_xlfn.IFERROR(IF(OR(A144=0,B144=0),"",(IF(ISERROR(INDEX(Planos!$A$3:$A$5000,MATCH(1,INDEX((Planos!$A$3:$A$5000&gt;=A144)*(Planos!$A$3:$A$5000&lt;=B144),),0))),"","Cambio de plano en fotograma "&amp;INDEX(Planos!$A$3:$A$5000,MATCH(1,INDEX((Planos!$A$3:$A$5000&gt;=A144)*(Planos!$A$3:$A$5000&lt;=B144),),0)))))&amp;IF(OR(A144=0,B144=0),"",IF(INDEX(Planos!$A$3:$A$5000,MATCH(1,INDEX((Planos!$A$3:$A$5000&gt;=A144)*(Planos!$A$3:$A$5000&lt;=B144),),0))&lt;A144+Config!$C$8*Config!$C$5," (menos de "&amp;Config!$C$8&amp;" seg. desde la entrada)",""))&amp;IF(OR(A144=0,B144=0),"",IF(INDEX(Planos!$A$3:$A$5000,MATCH(1,INDEX((Planos!$A$3:$A$5000&gt;=A144)*(Planos!$A$3:$A$5000&lt;=B144),),0))&gt;B144-Config!$C$8*Config!$C$5," (menos de "&amp;Config!$C$8&amp;" seg. hasta la salida)","")),"")</f>
      </c>
    </row>
    <row r="145" spans="1:15" ht="12.75">
      <c r="A145" s="17">
        <f ca="1">OFFSET(Editor!$B$1,ROWS(Editor!$B$1:B148)*4+2,)</f>
        <v>0</v>
      </c>
      <c r="B145" s="17">
        <f ca="1">OFFSET(Editor!$B$1,ROWS(Editor!$B$1:B148)*4+3,)</f>
        <v>0</v>
      </c>
      <c r="C145" s="17">
        <f ca="1">OFFSET(Editor!$E$1,ROWS(Editor!$E$1:E148)*4+2,)</f>
        <v>0</v>
      </c>
      <c r="D145" s="98">
        <f ca="1">OFFSET(Editor!$B$1,ROWS(Editor!$B$1:B148)*4+4,)</f>
        <v>0</v>
      </c>
      <c r="E145" s="47">
        <f ca="1">OFFSET(Editor!$H$1,ROWS(Editor!$H$1:H148)*4+2,)</f>
        <v>0</v>
      </c>
      <c r="F145" s="47">
        <f ca="1">OFFSET(Editor!$H$1,ROWS(Editor!$H$1:H148)*4+3,)</f>
        <v>0</v>
      </c>
      <c r="G145" s="47">
        <f ca="1">OFFSET(Editor!$G$1,ROWS(Editor!$G$1:G148)*4+2,)</f>
        <v>0</v>
      </c>
      <c r="H145" s="47">
        <f ca="1">OFFSET(Editor!$I$1,ROWS(Editor!$I$1:I148)*4+2,)</f>
        <v>0</v>
      </c>
      <c r="I145" s="47">
        <f ca="1">OFFSET(Editor!$G$1,ROWS(Editor!$G$1:G148)*4+3,)</f>
        <v>0</v>
      </c>
      <c r="J145" s="47">
        <f ca="1">OFFSET(Editor!$I$1,ROWS(Editor!$I$1:I148)*4+3,)</f>
        <v>0</v>
      </c>
      <c r="K145">
        <f ca="1">OFFSET(Editor!$J$1,ROWS(Editor!$J$1:J148)*4+3,)</f>
        <v>0</v>
      </c>
      <c r="L145">
        <f>(D145*Config!$G$7)/Config!$C$7</f>
        <v>0</v>
      </c>
      <c r="M145" s="169">
        <f ca="1">OFFSET(Editor!$N$1,ROWS(Editor!$N$1:N148)*4+3,)</f>
        <v>0</v>
      </c>
      <c r="N145">
        <f>IF(OR(A145=0,B145=0),"",IF(L145&lt;=0,"Ilógico: el tiempo de salida del subtítulo es menor o igual que el de entrada.",IF(AND(A146-B145&lt;=0,A146&lt;&gt;0),"¡Subtítulo solapado con el siguiente!",IF(A146-B145&gt;=Config!$C$6,"",IF(A146=0,"",IF(A146-B145&lt;Config!$C$6,"¡Tiempo INSUFICIENTE entre subtítulos!"))))&amp;IF(D145&gt;Config!$C$7," ¡Duración superior a "&amp;Config!$C$7&amp;" segundos!",IF(D145&gt;=Config!$C$8,"",IF(D145&lt;Config!$C$8," ¡Duración inferior a "&amp;Config!$C$8&amp;" segundos!")))&amp;IF(OR(K145&gt;Config!$C$9+(Config!$C$9*Config!$C$11),K145&gt;L145+(L145*Config!$C$11))," ¡EXCESO DE CARACTERES!","")&amp;IF(H145&lt;=Config!$G$10,"",IF(H145&gt;=Config!$G$10," ¡Línea 1 demasiado larga!"))&amp;IF(J145&lt;=Config!$G$10,"",IF(J145&gt;=Config!$G$10," ¡Línea 2 demasiado larga!"))))</f>
      </c>
      <c r="O145" s="18">
        <f>_xlfn.IFERROR(IF(OR(A145=0,B145=0),"",(IF(ISERROR(INDEX(Planos!$A$3:$A$5000,MATCH(1,INDEX((Planos!$A$3:$A$5000&gt;=A145)*(Planos!$A$3:$A$5000&lt;=B145),),0))),"","Cambio de plano en fotograma "&amp;INDEX(Planos!$A$3:$A$5000,MATCH(1,INDEX((Planos!$A$3:$A$5000&gt;=A145)*(Planos!$A$3:$A$5000&lt;=B145),),0)))))&amp;IF(OR(A145=0,B145=0),"",IF(INDEX(Planos!$A$3:$A$5000,MATCH(1,INDEX((Planos!$A$3:$A$5000&gt;=A145)*(Planos!$A$3:$A$5000&lt;=B145),),0))&lt;A145+Config!$C$8*Config!$C$5," (menos de "&amp;Config!$C$8&amp;" seg. desde la entrada)",""))&amp;IF(OR(A145=0,B145=0),"",IF(INDEX(Planos!$A$3:$A$5000,MATCH(1,INDEX((Planos!$A$3:$A$5000&gt;=A145)*(Planos!$A$3:$A$5000&lt;=B145),),0))&gt;B145-Config!$C$8*Config!$C$5," (menos de "&amp;Config!$C$8&amp;" seg. hasta la salida)","")),"")</f>
      </c>
    </row>
    <row r="146" spans="1:15" ht="12.75">
      <c r="A146" s="17">
        <f ca="1">OFFSET(Editor!$B$1,ROWS(Editor!$B$1:B149)*4+2,)</f>
        <v>0</v>
      </c>
      <c r="B146" s="17">
        <f ca="1">OFFSET(Editor!$B$1,ROWS(Editor!$B$1:B149)*4+3,)</f>
        <v>0</v>
      </c>
      <c r="C146" s="17">
        <f ca="1">OFFSET(Editor!$E$1,ROWS(Editor!$E$1:E149)*4+2,)</f>
        <v>0</v>
      </c>
      <c r="D146" s="98">
        <f ca="1">OFFSET(Editor!$B$1,ROWS(Editor!$B$1:B149)*4+4,)</f>
        <v>0</v>
      </c>
      <c r="E146" s="47">
        <f ca="1">OFFSET(Editor!$H$1,ROWS(Editor!$H$1:H149)*4+2,)</f>
        <v>0</v>
      </c>
      <c r="F146" s="47">
        <f ca="1">OFFSET(Editor!$H$1,ROWS(Editor!$H$1:H149)*4+3,)</f>
        <v>0</v>
      </c>
      <c r="G146" s="47">
        <f ca="1">OFFSET(Editor!$G$1,ROWS(Editor!$G$1:G149)*4+2,)</f>
        <v>0</v>
      </c>
      <c r="H146" s="47">
        <f ca="1">OFFSET(Editor!$I$1,ROWS(Editor!$I$1:I149)*4+2,)</f>
        <v>0</v>
      </c>
      <c r="I146" s="47">
        <f ca="1">OFFSET(Editor!$G$1,ROWS(Editor!$G$1:G149)*4+3,)</f>
        <v>0</v>
      </c>
      <c r="J146" s="47">
        <f ca="1">OFFSET(Editor!$I$1,ROWS(Editor!$I$1:I149)*4+3,)</f>
        <v>0</v>
      </c>
      <c r="K146">
        <f ca="1">OFFSET(Editor!$J$1,ROWS(Editor!$J$1:J149)*4+3,)</f>
        <v>0</v>
      </c>
      <c r="L146">
        <f>(D146*Config!$G$7)/Config!$C$7</f>
        <v>0</v>
      </c>
      <c r="M146" s="169">
        <f ca="1">OFFSET(Editor!$N$1,ROWS(Editor!$N$1:N149)*4+3,)</f>
        <v>0</v>
      </c>
      <c r="N146">
        <f>IF(OR(A146=0,B146=0),"",IF(L146&lt;=0,"Ilógico: el tiempo de salida del subtítulo es menor o igual que el de entrada.",IF(AND(A147-B146&lt;=0,A147&lt;&gt;0),"¡Subtítulo solapado con el siguiente!",IF(A147-B146&gt;=Config!$C$6,"",IF(A147=0,"",IF(A147-B146&lt;Config!$C$6,"¡Tiempo INSUFICIENTE entre subtítulos!"))))&amp;IF(D146&gt;Config!$C$7," ¡Duración superior a "&amp;Config!$C$7&amp;" segundos!",IF(D146&gt;=Config!$C$8,"",IF(D146&lt;Config!$C$8," ¡Duración inferior a "&amp;Config!$C$8&amp;" segundos!")))&amp;IF(OR(K146&gt;Config!$C$9+(Config!$C$9*Config!$C$11),K146&gt;L146+(L146*Config!$C$11))," ¡EXCESO DE CARACTERES!","")&amp;IF(H146&lt;=Config!$G$10,"",IF(H146&gt;=Config!$G$10," ¡Línea 1 demasiado larga!"))&amp;IF(J146&lt;=Config!$G$10,"",IF(J146&gt;=Config!$G$10," ¡Línea 2 demasiado larga!"))))</f>
      </c>
      <c r="O146" s="18">
        <f>_xlfn.IFERROR(IF(OR(A146=0,B146=0),"",(IF(ISERROR(INDEX(Planos!$A$3:$A$5000,MATCH(1,INDEX((Planos!$A$3:$A$5000&gt;=A146)*(Planos!$A$3:$A$5000&lt;=B146),),0))),"","Cambio de plano en fotograma "&amp;INDEX(Planos!$A$3:$A$5000,MATCH(1,INDEX((Planos!$A$3:$A$5000&gt;=A146)*(Planos!$A$3:$A$5000&lt;=B146),),0)))))&amp;IF(OR(A146=0,B146=0),"",IF(INDEX(Planos!$A$3:$A$5000,MATCH(1,INDEX((Planos!$A$3:$A$5000&gt;=A146)*(Planos!$A$3:$A$5000&lt;=B146),),0))&lt;A146+Config!$C$8*Config!$C$5," (menos de "&amp;Config!$C$8&amp;" seg. desde la entrada)",""))&amp;IF(OR(A146=0,B146=0),"",IF(INDEX(Planos!$A$3:$A$5000,MATCH(1,INDEX((Planos!$A$3:$A$5000&gt;=A146)*(Planos!$A$3:$A$5000&lt;=B146),),0))&gt;B146-Config!$C$8*Config!$C$5," (menos de "&amp;Config!$C$8&amp;" seg. hasta la salida)","")),"")</f>
      </c>
    </row>
    <row r="147" spans="1:15" ht="12.75">
      <c r="A147" s="17">
        <f ca="1">OFFSET(Editor!$B$1,ROWS(Editor!$B$1:B150)*4+2,)</f>
        <v>0</v>
      </c>
      <c r="B147" s="17">
        <f ca="1">OFFSET(Editor!$B$1,ROWS(Editor!$B$1:B150)*4+3,)</f>
        <v>0</v>
      </c>
      <c r="C147" s="17">
        <f ca="1">OFFSET(Editor!$E$1,ROWS(Editor!$E$1:E150)*4+2,)</f>
        <v>0</v>
      </c>
      <c r="D147" s="98">
        <f ca="1">OFFSET(Editor!$B$1,ROWS(Editor!$B$1:B150)*4+4,)</f>
        <v>0</v>
      </c>
      <c r="E147" s="47">
        <f ca="1">OFFSET(Editor!$H$1,ROWS(Editor!$H$1:H150)*4+2,)</f>
        <v>0</v>
      </c>
      <c r="F147" s="47">
        <f ca="1">OFFSET(Editor!$H$1,ROWS(Editor!$H$1:H150)*4+3,)</f>
        <v>0</v>
      </c>
      <c r="G147" s="47">
        <f ca="1">OFFSET(Editor!$G$1,ROWS(Editor!$G$1:G150)*4+2,)</f>
        <v>0</v>
      </c>
      <c r="H147" s="47">
        <f ca="1">OFFSET(Editor!$I$1,ROWS(Editor!$I$1:I150)*4+2,)</f>
        <v>0</v>
      </c>
      <c r="I147" s="47">
        <f ca="1">OFFSET(Editor!$G$1,ROWS(Editor!$G$1:G150)*4+3,)</f>
        <v>0</v>
      </c>
      <c r="J147" s="47">
        <f ca="1">OFFSET(Editor!$I$1,ROWS(Editor!$I$1:I150)*4+3,)</f>
        <v>0</v>
      </c>
      <c r="K147">
        <f ca="1">OFFSET(Editor!$J$1,ROWS(Editor!$J$1:J150)*4+3,)</f>
        <v>0</v>
      </c>
      <c r="L147">
        <f>(D147*Config!$G$7)/Config!$C$7</f>
        <v>0</v>
      </c>
      <c r="M147" s="169">
        <f ca="1">OFFSET(Editor!$N$1,ROWS(Editor!$N$1:N150)*4+3,)</f>
        <v>0</v>
      </c>
      <c r="N147">
        <f>IF(OR(A147=0,B147=0),"",IF(L147&lt;=0,"Ilógico: el tiempo de salida del subtítulo es menor o igual que el de entrada.",IF(AND(A148-B147&lt;=0,A148&lt;&gt;0),"¡Subtítulo solapado con el siguiente!",IF(A148-B147&gt;=Config!$C$6,"",IF(A148=0,"",IF(A148-B147&lt;Config!$C$6,"¡Tiempo INSUFICIENTE entre subtítulos!"))))&amp;IF(D147&gt;Config!$C$7," ¡Duración superior a "&amp;Config!$C$7&amp;" segundos!",IF(D147&gt;=Config!$C$8,"",IF(D147&lt;Config!$C$8," ¡Duración inferior a "&amp;Config!$C$8&amp;" segundos!")))&amp;IF(OR(K147&gt;Config!$C$9+(Config!$C$9*Config!$C$11),K147&gt;L147+(L147*Config!$C$11))," ¡EXCESO DE CARACTERES!","")&amp;IF(H147&lt;=Config!$G$10,"",IF(H147&gt;=Config!$G$10," ¡Línea 1 demasiado larga!"))&amp;IF(J147&lt;=Config!$G$10,"",IF(J147&gt;=Config!$G$10," ¡Línea 2 demasiado larga!"))))</f>
      </c>
      <c r="O147" s="18">
        <f>_xlfn.IFERROR(IF(OR(A147=0,B147=0),"",(IF(ISERROR(INDEX(Planos!$A$3:$A$5000,MATCH(1,INDEX((Planos!$A$3:$A$5000&gt;=A147)*(Planos!$A$3:$A$5000&lt;=B147),),0))),"","Cambio de plano en fotograma "&amp;INDEX(Planos!$A$3:$A$5000,MATCH(1,INDEX((Planos!$A$3:$A$5000&gt;=A147)*(Planos!$A$3:$A$5000&lt;=B147),),0)))))&amp;IF(OR(A147=0,B147=0),"",IF(INDEX(Planos!$A$3:$A$5000,MATCH(1,INDEX((Planos!$A$3:$A$5000&gt;=A147)*(Planos!$A$3:$A$5000&lt;=B147),),0))&lt;A147+Config!$C$8*Config!$C$5," (menos de "&amp;Config!$C$8&amp;" seg. desde la entrada)",""))&amp;IF(OR(A147=0,B147=0),"",IF(INDEX(Planos!$A$3:$A$5000,MATCH(1,INDEX((Planos!$A$3:$A$5000&gt;=A147)*(Planos!$A$3:$A$5000&lt;=B147),),0))&gt;B147-Config!$C$8*Config!$C$5," (menos de "&amp;Config!$C$8&amp;" seg. hasta la salida)","")),"")</f>
      </c>
    </row>
    <row r="148" spans="1:15" ht="12.75">
      <c r="A148" s="17">
        <f ca="1">OFFSET(Editor!$B$1,ROWS(Editor!$B$1:B151)*4+2,)</f>
        <v>0</v>
      </c>
      <c r="B148" s="17">
        <f ca="1">OFFSET(Editor!$B$1,ROWS(Editor!$B$1:B151)*4+3,)</f>
        <v>0</v>
      </c>
      <c r="C148" s="17">
        <f ca="1">OFFSET(Editor!$E$1,ROWS(Editor!$E$1:E151)*4+2,)</f>
        <v>0</v>
      </c>
      <c r="D148" s="98">
        <f ca="1">OFFSET(Editor!$B$1,ROWS(Editor!$B$1:B151)*4+4,)</f>
        <v>0</v>
      </c>
      <c r="E148" s="47">
        <f ca="1">OFFSET(Editor!$H$1,ROWS(Editor!$H$1:H151)*4+2,)</f>
        <v>0</v>
      </c>
      <c r="F148" s="47">
        <f ca="1">OFFSET(Editor!$H$1,ROWS(Editor!$H$1:H151)*4+3,)</f>
        <v>0</v>
      </c>
      <c r="G148" s="47">
        <f ca="1">OFFSET(Editor!$G$1,ROWS(Editor!$G$1:G151)*4+2,)</f>
        <v>0</v>
      </c>
      <c r="H148" s="47">
        <f ca="1">OFFSET(Editor!$I$1,ROWS(Editor!$I$1:I151)*4+2,)</f>
        <v>0</v>
      </c>
      <c r="I148" s="47">
        <f ca="1">OFFSET(Editor!$G$1,ROWS(Editor!$G$1:G151)*4+3,)</f>
        <v>0</v>
      </c>
      <c r="J148" s="47">
        <f ca="1">OFFSET(Editor!$I$1,ROWS(Editor!$I$1:I151)*4+3,)</f>
        <v>0</v>
      </c>
      <c r="K148">
        <f ca="1">OFFSET(Editor!$J$1,ROWS(Editor!$J$1:J151)*4+3,)</f>
        <v>0</v>
      </c>
      <c r="L148">
        <f>(D148*Config!$G$7)/Config!$C$7</f>
        <v>0</v>
      </c>
      <c r="M148" s="169">
        <f ca="1">OFFSET(Editor!$N$1,ROWS(Editor!$N$1:N151)*4+3,)</f>
        <v>0</v>
      </c>
      <c r="N148">
        <f>IF(OR(A148=0,B148=0),"",IF(L148&lt;=0,"Ilógico: el tiempo de salida del subtítulo es menor o igual que el de entrada.",IF(AND(A149-B148&lt;=0,A149&lt;&gt;0),"¡Subtítulo solapado con el siguiente!",IF(A149-B148&gt;=Config!$C$6,"",IF(A149=0,"",IF(A149-B148&lt;Config!$C$6,"¡Tiempo INSUFICIENTE entre subtítulos!"))))&amp;IF(D148&gt;Config!$C$7," ¡Duración superior a "&amp;Config!$C$7&amp;" segundos!",IF(D148&gt;=Config!$C$8,"",IF(D148&lt;Config!$C$8," ¡Duración inferior a "&amp;Config!$C$8&amp;" segundos!")))&amp;IF(OR(K148&gt;Config!$C$9+(Config!$C$9*Config!$C$11),K148&gt;L148+(L148*Config!$C$11))," ¡EXCESO DE CARACTERES!","")&amp;IF(H148&lt;=Config!$G$10,"",IF(H148&gt;=Config!$G$10," ¡Línea 1 demasiado larga!"))&amp;IF(J148&lt;=Config!$G$10,"",IF(J148&gt;=Config!$G$10," ¡Línea 2 demasiado larga!"))))</f>
      </c>
      <c r="O148" s="18">
        <f>_xlfn.IFERROR(IF(OR(A148=0,B148=0),"",(IF(ISERROR(INDEX(Planos!$A$3:$A$5000,MATCH(1,INDEX((Planos!$A$3:$A$5000&gt;=A148)*(Planos!$A$3:$A$5000&lt;=B148),),0))),"","Cambio de plano en fotograma "&amp;INDEX(Planos!$A$3:$A$5000,MATCH(1,INDEX((Planos!$A$3:$A$5000&gt;=A148)*(Planos!$A$3:$A$5000&lt;=B148),),0)))))&amp;IF(OR(A148=0,B148=0),"",IF(INDEX(Planos!$A$3:$A$5000,MATCH(1,INDEX((Planos!$A$3:$A$5000&gt;=A148)*(Planos!$A$3:$A$5000&lt;=B148),),0))&lt;A148+Config!$C$8*Config!$C$5," (menos de "&amp;Config!$C$8&amp;" seg. desde la entrada)",""))&amp;IF(OR(A148=0,B148=0),"",IF(INDEX(Planos!$A$3:$A$5000,MATCH(1,INDEX((Planos!$A$3:$A$5000&gt;=A148)*(Planos!$A$3:$A$5000&lt;=B148),),0))&gt;B148-Config!$C$8*Config!$C$5," (menos de "&amp;Config!$C$8&amp;" seg. hasta la salida)","")),"")</f>
      </c>
    </row>
    <row r="149" spans="1:15" ht="12.75">
      <c r="A149" s="17">
        <f ca="1">OFFSET(Editor!$B$1,ROWS(Editor!$B$1:B152)*4+2,)</f>
        <v>0</v>
      </c>
      <c r="B149" s="17">
        <f ca="1">OFFSET(Editor!$B$1,ROWS(Editor!$B$1:B152)*4+3,)</f>
        <v>0</v>
      </c>
      <c r="C149" s="17">
        <f ca="1">OFFSET(Editor!$E$1,ROWS(Editor!$E$1:E152)*4+2,)</f>
        <v>0</v>
      </c>
      <c r="D149" s="98">
        <f ca="1">OFFSET(Editor!$B$1,ROWS(Editor!$B$1:B152)*4+4,)</f>
        <v>0</v>
      </c>
      <c r="E149" s="47">
        <f ca="1">OFFSET(Editor!$H$1,ROWS(Editor!$H$1:H152)*4+2,)</f>
        <v>0</v>
      </c>
      <c r="F149" s="47">
        <f ca="1">OFFSET(Editor!$H$1,ROWS(Editor!$H$1:H152)*4+3,)</f>
        <v>0</v>
      </c>
      <c r="G149" s="47">
        <f ca="1">OFFSET(Editor!$G$1,ROWS(Editor!$G$1:G152)*4+2,)</f>
        <v>0</v>
      </c>
      <c r="H149" s="47">
        <f ca="1">OFFSET(Editor!$I$1,ROWS(Editor!$I$1:I152)*4+2,)</f>
        <v>0</v>
      </c>
      <c r="I149" s="47">
        <f ca="1">OFFSET(Editor!$G$1,ROWS(Editor!$G$1:G152)*4+3,)</f>
        <v>0</v>
      </c>
      <c r="J149" s="47">
        <f ca="1">OFFSET(Editor!$I$1,ROWS(Editor!$I$1:I152)*4+3,)</f>
        <v>0</v>
      </c>
      <c r="K149">
        <f ca="1">OFFSET(Editor!$J$1,ROWS(Editor!$J$1:J152)*4+3,)</f>
        <v>0</v>
      </c>
      <c r="L149">
        <f>(D149*Config!$G$7)/Config!$C$7</f>
        <v>0</v>
      </c>
      <c r="M149" s="169">
        <f ca="1">OFFSET(Editor!$N$1,ROWS(Editor!$N$1:N152)*4+3,)</f>
        <v>0</v>
      </c>
      <c r="N149">
        <f>IF(OR(A149=0,B149=0),"",IF(L149&lt;=0,"Ilógico: el tiempo de salida del subtítulo es menor o igual que el de entrada.",IF(AND(A150-B149&lt;=0,A150&lt;&gt;0),"¡Subtítulo solapado con el siguiente!",IF(A150-B149&gt;=Config!$C$6,"",IF(A150=0,"",IF(A150-B149&lt;Config!$C$6,"¡Tiempo INSUFICIENTE entre subtítulos!"))))&amp;IF(D149&gt;Config!$C$7," ¡Duración superior a "&amp;Config!$C$7&amp;" segundos!",IF(D149&gt;=Config!$C$8,"",IF(D149&lt;Config!$C$8," ¡Duración inferior a "&amp;Config!$C$8&amp;" segundos!")))&amp;IF(OR(K149&gt;Config!$C$9+(Config!$C$9*Config!$C$11),K149&gt;L149+(L149*Config!$C$11))," ¡EXCESO DE CARACTERES!","")&amp;IF(H149&lt;=Config!$G$10,"",IF(H149&gt;=Config!$G$10," ¡Línea 1 demasiado larga!"))&amp;IF(J149&lt;=Config!$G$10,"",IF(J149&gt;=Config!$G$10," ¡Línea 2 demasiado larga!"))))</f>
      </c>
      <c r="O149" s="18">
        <f>_xlfn.IFERROR(IF(OR(A149=0,B149=0),"",(IF(ISERROR(INDEX(Planos!$A$3:$A$5000,MATCH(1,INDEX((Planos!$A$3:$A$5000&gt;=A149)*(Planos!$A$3:$A$5000&lt;=B149),),0))),"","Cambio de plano en fotograma "&amp;INDEX(Planos!$A$3:$A$5000,MATCH(1,INDEX((Planos!$A$3:$A$5000&gt;=A149)*(Planos!$A$3:$A$5000&lt;=B149),),0)))))&amp;IF(OR(A149=0,B149=0),"",IF(INDEX(Planos!$A$3:$A$5000,MATCH(1,INDEX((Planos!$A$3:$A$5000&gt;=A149)*(Planos!$A$3:$A$5000&lt;=B149),),0))&lt;A149+Config!$C$8*Config!$C$5," (menos de "&amp;Config!$C$8&amp;" seg. desde la entrada)",""))&amp;IF(OR(A149=0,B149=0),"",IF(INDEX(Planos!$A$3:$A$5000,MATCH(1,INDEX((Planos!$A$3:$A$5000&gt;=A149)*(Planos!$A$3:$A$5000&lt;=B149),),0))&gt;B149-Config!$C$8*Config!$C$5," (menos de "&amp;Config!$C$8&amp;" seg. hasta la salida)","")),"")</f>
      </c>
    </row>
    <row r="150" spans="1:15" ht="12.75">
      <c r="A150" s="17">
        <f ca="1">OFFSET(Editor!$B$1,ROWS(Editor!$B$1:B153)*4+2,)</f>
        <v>0</v>
      </c>
      <c r="B150" s="17">
        <f ca="1">OFFSET(Editor!$B$1,ROWS(Editor!$B$1:B153)*4+3,)</f>
        <v>0</v>
      </c>
      <c r="C150" s="17">
        <f ca="1">OFFSET(Editor!$E$1,ROWS(Editor!$E$1:E153)*4+2,)</f>
        <v>0</v>
      </c>
      <c r="D150" s="98">
        <f ca="1">OFFSET(Editor!$B$1,ROWS(Editor!$B$1:B153)*4+4,)</f>
        <v>0</v>
      </c>
      <c r="E150" s="47">
        <f ca="1">OFFSET(Editor!$H$1,ROWS(Editor!$H$1:H153)*4+2,)</f>
        <v>0</v>
      </c>
      <c r="F150" s="47">
        <f ca="1">OFFSET(Editor!$H$1,ROWS(Editor!$H$1:H153)*4+3,)</f>
        <v>0</v>
      </c>
      <c r="G150" s="47">
        <f ca="1">OFFSET(Editor!$G$1,ROWS(Editor!$G$1:G153)*4+2,)</f>
        <v>0</v>
      </c>
      <c r="H150" s="47">
        <f ca="1">OFFSET(Editor!$I$1,ROWS(Editor!$I$1:I153)*4+2,)</f>
        <v>0</v>
      </c>
      <c r="I150" s="47">
        <f ca="1">OFFSET(Editor!$G$1,ROWS(Editor!$G$1:G153)*4+3,)</f>
        <v>0</v>
      </c>
      <c r="J150" s="47">
        <f ca="1">OFFSET(Editor!$I$1,ROWS(Editor!$I$1:I153)*4+3,)</f>
        <v>0</v>
      </c>
      <c r="K150">
        <f ca="1">OFFSET(Editor!$J$1,ROWS(Editor!$J$1:J153)*4+3,)</f>
        <v>0</v>
      </c>
      <c r="L150">
        <f>(D150*Config!$G$7)/Config!$C$7</f>
        <v>0</v>
      </c>
      <c r="M150" s="169">
        <f ca="1">OFFSET(Editor!$N$1,ROWS(Editor!$N$1:N153)*4+3,)</f>
        <v>0</v>
      </c>
      <c r="N150">
        <f>IF(OR(A150=0,B150=0),"",IF(L150&lt;=0,"Ilógico: el tiempo de salida del subtítulo es menor o igual que el de entrada.",IF(AND(A151-B150&lt;=0,A151&lt;&gt;0),"¡Subtítulo solapado con el siguiente!",IF(A151-B150&gt;=Config!$C$6,"",IF(A151=0,"",IF(A151-B150&lt;Config!$C$6,"¡Tiempo INSUFICIENTE entre subtítulos!"))))&amp;IF(D150&gt;Config!$C$7," ¡Duración superior a "&amp;Config!$C$7&amp;" segundos!",IF(D150&gt;=Config!$C$8,"",IF(D150&lt;Config!$C$8," ¡Duración inferior a "&amp;Config!$C$8&amp;" segundos!")))&amp;IF(OR(K150&gt;Config!$C$9+(Config!$C$9*Config!$C$11),K150&gt;L150+(L150*Config!$C$11))," ¡EXCESO DE CARACTERES!","")&amp;IF(H150&lt;=Config!$G$10,"",IF(H150&gt;=Config!$G$10," ¡Línea 1 demasiado larga!"))&amp;IF(J150&lt;=Config!$G$10,"",IF(J150&gt;=Config!$G$10," ¡Línea 2 demasiado larga!"))))</f>
      </c>
      <c r="O150" s="18">
        <f>_xlfn.IFERROR(IF(OR(A150=0,B150=0),"",(IF(ISERROR(INDEX(Planos!$A$3:$A$5000,MATCH(1,INDEX((Planos!$A$3:$A$5000&gt;=A150)*(Planos!$A$3:$A$5000&lt;=B150),),0))),"","Cambio de plano en fotograma "&amp;INDEX(Planos!$A$3:$A$5000,MATCH(1,INDEX((Planos!$A$3:$A$5000&gt;=A150)*(Planos!$A$3:$A$5000&lt;=B150),),0)))))&amp;IF(OR(A150=0,B150=0),"",IF(INDEX(Planos!$A$3:$A$5000,MATCH(1,INDEX((Planos!$A$3:$A$5000&gt;=A150)*(Planos!$A$3:$A$5000&lt;=B150),),0))&lt;A150+Config!$C$8*Config!$C$5," (menos de "&amp;Config!$C$8&amp;" seg. desde la entrada)",""))&amp;IF(OR(A150=0,B150=0),"",IF(INDEX(Planos!$A$3:$A$5000,MATCH(1,INDEX((Planos!$A$3:$A$5000&gt;=A150)*(Planos!$A$3:$A$5000&lt;=B150),),0))&gt;B150-Config!$C$8*Config!$C$5," (menos de "&amp;Config!$C$8&amp;" seg. hasta la salida)","")),"")</f>
      </c>
    </row>
    <row r="151" spans="1:15" ht="12.75">
      <c r="A151" s="17">
        <f ca="1">OFFSET(Editor!$B$1,ROWS(Editor!$B$1:B154)*4+2,)</f>
        <v>0</v>
      </c>
      <c r="B151" s="17">
        <f ca="1">OFFSET(Editor!$B$1,ROWS(Editor!$B$1:B154)*4+3,)</f>
        <v>0</v>
      </c>
      <c r="C151" s="17">
        <f ca="1">OFFSET(Editor!$E$1,ROWS(Editor!$E$1:E154)*4+2,)</f>
        <v>0</v>
      </c>
      <c r="D151" s="98">
        <f ca="1">OFFSET(Editor!$B$1,ROWS(Editor!$B$1:B154)*4+4,)</f>
        <v>0</v>
      </c>
      <c r="E151" s="47">
        <f ca="1">OFFSET(Editor!$H$1,ROWS(Editor!$H$1:H154)*4+2,)</f>
        <v>0</v>
      </c>
      <c r="F151" s="47">
        <f ca="1">OFFSET(Editor!$H$1,ROWS(Editor!$H$1:H154)*4+3,)</f>
        <v>0</v>
      </c>
      <c r="G151" s="47">
        <f ca="1">OFFSET(Editor!$G$1,ROWS(Editor!$G$1:G154)*4+2,)</f>
        <v>0</v>
      </c>
      <c r="H151" s="47">
        <f ca="1">OFFSET(Editor!$I$1,ROWS(Editor!$I$1:I154)*4+2,)</f>
        <v>0</v>
      </c>
      <c r="I151" s="47">
        <f ca="1">OFFSET(Editor!$G$1,ROWS(Editor!$G$1:G154)*4+3,)</f>
        <v>0</v>
      </c>
      <c r="J151" s="47">
        <f ca="1">OFFSET(Editor!$I$1,ROWS(Editor!$I$1:I154)*4+3,)</f>
        <v>0</v>
      </c>
      <c r="K151">
        <f ca="1">OFFSET(Editor!$J$1,ROWS(Editor!$J$1:J154)*4+3,)</f>
        <v>0</v>
      </c>
      <c r="L151">
        <f>(D151*Config!$G$7)/Config!$C$7</f>
        <v>0</v>
      </c>
      <c r="M151" s="169">
        <f ca="1">OFFSET(Editor!$N$1,ROWS(Editor!$N$1:N154)*4+3,)</f>
        <v>0</v>
      </c>
      <c r="N151">
        <f>IF(OR(A151=0,B151=0),"",IF(L151&lt;=0,"Ilógico: el tiempo de salida del subtítulo es menor o igual que el de entrada.",IF(AND(A152-B151&lt;=0,A152&lt;&gt;0),"¡Subtítulo solapado con el siguiente!",IF(A152-B151&gt;=Config!$C$6,"",IF(A152=0,"",IF(A152-B151&lt;Config!$C$6,"¡Tiempo INSUFICIENTE entre subtítulos!"))))&amp;IF(D151&gt;Config!$C$7," ¡Duración superior a "&amp;Config!$C$7&amp;" segundos!",IF(D151&gt;=Config!$C$8,"",IF(D151&lt;Config!$C$8," ¡Duración inferior a "&amp;Config!$C$8&amp;" segundos!")))&amp;IF(OR(K151&gt;Config!$C$9+(Config!$C$9*Config!$C$11),K151&gt;L151+(L151*Config!$C$11))," ¡EXCESO DE CARACTERES!","")&amp;IF(H151&lt;=Config!$G$10,"",IF(H151&gt;=Config!$G$10," ¡Línea 1 demasiado larga!"))&amp;IF(J151&lt;=Config!$G$10,"",IF(J151&gt;=Config!$G$10," ¡Línea 2 demasiado larga!"))))</f>
      </c>
      <c r="O151" s="18">
        <f>_xlfn.IFERROR(IF(OR(A151=0,B151=0),"",(IF(ISERROR(INDEX(Planos!$A$3:$A$5000,MATCH(1,INDEX((Planos!$A$3:$A$5000&gt;=A151)*(Planos!$A$3:$A$5000&lt;=B151),),0))),"","Cambio de plano en fotograma "&amp;INDEX(Planos!$A$3:$A$5000,MATCH(1,INDEX((Planos!$A$3:$A$5000&gt;=A151)*(Planos!$A$3:$A$5000&lt;=B151),),0)))))&amp;IF(OR(A151=0,B151=0),"",IF(INDEX(Planos!$A$3:$A$5000,MATCH(1,INDEX((Planos!$A$3:$A$5000&gt;=A151)*(Planos!$A$3:$A$5000&lt;=B151),),0))&lt;A151+Config!$C$8*Config!$C$5," (menos de "&amp;Config!$C$8&amp;" seg. desde la entrada)",""))&amp;IF(OR(A151=0,B151=0),"",IF(INDEX(Planos!$A$3:$A$5000,MATCH(1,INDEX((Planos!$A$3:$A$5000&gt;=A151)*(Planos!$A$3:$A$5000&lt;=B151),),0))&gt;B151-Config!$C$8*Config!$C$5," (menos de "&amp;Config!$C$8&amp;" seg. hasta la salida)","")),"")</f>
      </c>
    </row>
    <row r="152" spans="1:15" ht="12.75">
      <c r="A152" s="17">
        <f ca="1">OFFSET(Editor!$B$1,ROWS(Editor!$B$1:B155)*4+2,)</f>
        <v>0</v>
      </c>
      <c r="B152" s="17">
        <f ca="1">OFFSET(Editor!$B$1,ROWS(Editor!$B$1:B155)*4+3,)</f>
        <v>0</v>
      </c>
      <c r="C152" s="17">
        <f ca="1">OFFSET(Editor!$E$1,ROWS(Editor!$E$1:E155)*4+2,)</f>
        <v>0</v>
      </c>
      <c r="D152" s="98">
        <f ca="1">OFFSET(Editor!$B$1,ROWS(Editor!$B$1:B155)*4+4,)</f>
        <v>0</v>
      </c>
      <c r="E152" s="47">
        <f ca="1">OFFSET(Editor!$H$1,ROWS(Editor!$H$1:H155)*4+2,)</f>
        <v>0</v>
      </c>
      <c r="F152" s="47">
        <f ca="1">OFFSET(Editor!$H$1,ROWS(Editor!$H$1:H155)*4+3,)</f>
        <v>0</v>
      </c>
      <c r="G152" s="47">
        <f ca="1">OFFSET(Editor!$G$1,ROWS(Editor!$G$1:G155)*4+2,)</f>
        <v>0</v>
      </c>
      <c r="H152" s="47">
        <f ca="1">OFFSET(Editor!$I$1,ROWS(Editor!$I$1:I155)*4+2,)</f>
        <v>0</v>
      </c>
      <c r="I152" s="47">
        <f ca="1">OFFSET(Editor!$G$1,ROWS(Editor!$G$1:G155)*4+3,)</f>
        <v>0</v>
      </c>
      <c r="J152" s="47">
        <f ca="1">OFFSET(Editor!$I$1,ROWS(Editor!$I$1:I155)*4+3,)</f>
        <v>0</v>
      </c>
      <c r="K152">
        <f ca="1">OFFSET(Editor!$J$1,ROWS(Editor!$J$1:J155)*4+3,)</f>
        <v>0</v>
      </c>
      <c r="L152">
        <f>(D152*Config!$G$7)/Config!$C$7</f>
        <v>0</v>
      </c>
      <c r="M152" s="169">
        <f ca="1">OFFSET(Editor!$N$1,ROWS(Editor!$N$1:N155)*4+3,)</f>
        <v>0</v>
      </c>
      <c r="N152">
        <f>IF(OR(A152=0,B152=0),"",IF(L152&lt;=0,"Ilógico: el tiempo de salida del subtítulo es menor o igual que el de entrada.",IF(AND(A153-B152&lt;=0,A153&lt;&gt;0),"¡Subtítulo solapado con el siguiente!",IF(A153-B152&gt;=Config!$C$6,"",IF(A153=0,"",IF(A153-B152&lt;Config!$C$6,"¡Tiempo INSUFICIENTE entre subtítulos!"))))&amp;IF(D152&gt;Config!$C$7," ¡Duración superior a "&amp;Config!$C$7&amp;" segundos!",IF(D152&gt;=Config!$C$8,"",IF(D152&lt;Config!$C$8," ¡Duración inferior a "&amp;Config!$C$8&amp;" segundos!")))&amp;IF(OR(K152&gt;Config!$C$9+(Config!$C$9*Config!$C$11),K152&gt;L152+(L152*Config!$C$11))," ¡EXCESO DE CARACTERES!","")&amp;IF(H152&lt;=Config!$G$10,"",IF(H152&gt;=Config!$G$10," ¡Línea 1 demasiado larga!"))&amp;IF(J152&lt;=Config!$G$10,"",IF(J152&gt;=Config!$G$10," ¡Línea 2 demasiado larga!"))))</f>
      </c>
      <c r="O152" s="18">
        <f>_xlfn.IFERROR(IF(OR(A152=0,B152=0),"",(IF(ISERROR(INDEX(Planos!$A$3:$A$5000,MATCH(1,INDEX((Planos!$A$3:$A$5000&gt;=A152)*(Planos!$A$3:$A$5000&lt;=B152),),0))),"","Cambio de plano en fotograma "&amp;INDEX(Planos!$A$3:$A$5000,MATCH(1,INDEX((Planos!$A$3:$A$5000&gt;=A152)*(Planos!$A$3:$A$5000&lt;=B152),),0)))))&amp;IF(OR(A152=0,B152=0),"",IF(INDEX(Planos!$A$3:$A$5000,MATCH(1,INDEX((Planos!$A$3:$A$5000&gt;=A152)*(Planos!$A$3:$A$5000&lt;=B152),),0))&lt;A152+Config!$C$8*Config!$C$5," (menos de "&amp;Config!$C$8&amp;" seg. desde la entrada)",""))&amp;IF(OR(A152=0,B152=0),"",IF(INDEX(Planos!$A$3:$A$5000,MATCH(1,INDEX((Planos!$A$3:$A$5000&gt;=A152)*(Planos!$A$3:$A$5000&lt;=B152),),0))&gt;B152-Config!$C$8*Config!$C$5," (menos de "&amp;Config!$C$8&amp;" seg. hasta la salida)","")),"")</f>
      </c>
    </row>
    <row r="153" spans="1:15" ht="12.75">
      <c r="A153" s="17">
        <f ca="1">OFFSET(Editor!$B$1,ROWS(Editor!$B$1:B156)*4+2,)</f>
        <v>0</v>
      </c>
      <c r="B153" s="17">
        <f ca="1">OFFSET(Editor!$B$1,ROWS(Editor!$B$1:B156)*4+3,)</f>
        <v>0</v>
      </c>
      <c r="C153" s="17">
        <f ca="1">OFFSET(Editor!$E$1,ROWS(Editor!$E$1:E156)*4+2,)</f>
        <v>0</v>
      </c>
      <c r="D153" s="98">
        <f ca="1">OFFSET(Editor!$B$1,ROWS(Editor!$B$1:B156)*4+4,)</f>
        <v>0</v>
      </c>
      <c r="E153" s="47">
        <f ca="1">OFFSET(Editor!$H$1,ROWS(Editor!$H$1:H156)*4+2,)</f>
        <v>0</v>
      </c>
      <c r="F153" s="47">
        <f ca="1">OFFSET(Editor!$H$1,ROWS(Editor!$H$1:H156)*4+3,)</f>
        <v>0</v>
      </c>
      <c r="G153" s="47">
        <f ca="1">OFFSET(Editor!$G$1,ROWS(Editor!$G$1:G156)*4+2,)</f>
        <v>0</v>
      </c>
      <c r="H153" s="47">
        <f ca="1">OFFSET(Editor!$I$1,ROWS(Editor!$I$1:I156)*4+2,)</f>
        <v>0</v>
      </c>
      <c r="I153" s="47">
        <f ca="1">OFFSET(Editor!$G$1,ROWS(Editor!$G$1:G156)*4+3,)</f>
        <v>0</v>
      </c>
      <c r="J153" s="47">
        <f ca="1">OFFSET(Editor!$I$1,ROWS(Editor!$I$1:I156)*4+3,)</f>
        <v>0</v>
      </c>
      <c r="K153">
        <f ca="1">OFFSET(Editor!$J$1,ROWS(Editor!$J$1:J156)*4+3,)</f>
        <v>0</v>
      </c>
      <c r="L153">
        <f>(D153*Config!$G$7)/Config!$C$7</f>
        <v>0</v>
      </c>
      <c r="M153" s="169">
        <f ca="1">OFFSET(Editor!$N$1,ROWS(Editor!$N$1:N156)*4+3,)</f>
        <v>0</v>
      </c>
      <c r="N153">
        <f>IF(OR(A153=0,B153=0),"",IF(L153&lt;=0,"Ilógico: el tiempo de salida del subtítulo es menor o igual que el de entrada.",IF(AND(A154-B153&lt;=0,A154&lt;&gt;0),"¡Subtítulo solapado con el siguiente!",IF(A154-B153&gt;=Config!$C$6,"",IF(A154=0,"",IF(A154-B153&lt;Config!$C$6,"¡Tiempo INSUFICIENTE entre subtítulos!"))))&amp;IF(D153&gt;Config!$C$7," ¡Duración superior a "&amp;Config!$C$7&amp;" segundos!",IF(D153&gt;=Config!$C$8,"",IF(D153&lt;Config!$C$8," ¡Duración inferior a "&amp;Config!$C$8&amp;" segundos!")))&amp;IF(OR(K153&gt;Config!$C$9+(Config!$C$9*Config!$C$11),K153&gt;L153+(L153*Config!$C$11))," ¡EXCESO DE CARACTERES!","")&amp;IF(H153&lt;=Config!$G$10,"",IF(H153&gt;=Config!$G$10," ¡Línea 1 demasiado larga!"))&amp;IF(J153&lt;=Config!$G$10,"",IF(J153&gt;=Config!$G$10," ¡Línea 2 demasiado larga!"))))</f>
      </c>
      <c r="O153" s="18">
        <f>_xlfn.IFERROR(IF(OR(A153=0,B153=0),"",(IF(ISERROR(INDEX(Planos!$A$3:$A$5000,MATCH(1,INDEX((Planos!$A$3:$A$5000&gt;=A153)*(Planos!$A$3:$A$5000&lt;=B153),),0))),"","Cambio de plano en fotograma "&amp;INDEX(Planos!$A$3:$A$5000,MATCH(1,INDEX((Planos!$A$3:$A$5000&gt;=A153)*(Planos!$A$3:$A$5000&lt;=B153),),0)))))&amp;IF(OR(A153=0,B153=0),"",IF(INDEX(Planos!$A$3:$A$5000,MATCH(1,INDEX((Planos!$A$3:$A$5000&gt;=A153)*(Planos!$A$3:$A$5000&lt;=B153),),0))&lt;A153+Config!$C$8*Config!$C$5," (menos de "&amp;Config!$C$8&amp;" seg. desde la entrada)",""))&amp;IF(OR(A153=0,B153=0),"",IF(INDEX(Planos!$A$3:$A$5000,MATCH(1,INDEX((Planos!$A$3:$A$5000&gt;=A153)*(Planos!$A$3:$A$5000&lt;=B153),),0))&gt;B153-Config!$C$8*Config!$C$5," (menos de "&amp;Config!$C$8&amp;" seg. hasta la salida)","")),"")</f>
      </c>
    </row>
    <row r="154" spans="1:15" ht="12.75">
      <c r="A154" s="17">
        <f ca="1">OFFSET(Editor!$B$1,ROWS(Editor!$B$1:B157)*4+2,)</f>
        <v>0</v>
      </c>
      <c r="B154" s="17">
        <f ca="1">OFFSET(Editor!$B$1,ROWS(Editor!$B$1:B157)*4+3,)</f>
        <v>0</v>
      </c>
      <c r="C154" s="17">
        <f ca="1">OFFSET(Editor!$E$1,ROWS(Editor!$E$1:E157)*4+2,)</f>
        <v>0</v>
      </c>
      <c r="D154" s="98">
        <f ca="1">OFFSET(Editor!$B$1,ROWS(Editor!$B$1:B157)*4+4,)</f>
        <v>0</v>
      </c>
      <c r="E154" s="47">
        <f ca="1">OFFSET(Editor!$H$1,ROWS(Editor!$H$1:H157)*4+2,)</f>
        <v>0</v>
      </c>
      <c r="F154" s="47">
        <f ca="1">OFFSET(Editor!$H$1,ROWS(Editor!$H$1:H157)*4+3,)</f>
        <v>0</v>
      </c>
      <c r="G154" s="47">
        <f ca="1">OFFSET(Editor!$G$1,ROWS(Editor!$G$1:G157)*4+2,)</f>
        <v>0</v>
      </c>
      <c r="H154" s="47">
        <f ca="1">OFFSET(Editor!$I$1,ROWS(Editor!$I$1:I157)*4+2,)</f>
        <v>0</v>
      </c>
      <c r="I154" s="47">
        <f ca="1">OFFSET(Editor!$G$1,ROWS(Editor!$G$1:G157)*4+3,)</f>
        <v>0</v>
      </c>
      <c r="J154" s="47">
        <f ca="1">OFFSET(Editor!$I$1,ROWS(Editor!$I$1:I157)*4+3,)</f>
        <v>0</v>
      </c>
      <c r="K154">
        <f ca="1">OFFSET(Editor!$J$1,ROWS(Editor!$J$1:J157)*4+3,)</f>
        <v>0</v>
      </c>
      <c r="L154">
        <f>(D154*Config!$G$7)/Config!$C$7</f>
        <v>0</v>
      </c>
      <c r="M154" s="169">
        <f ca="1">OFFSET(Editor!$N$1,ROWS(Editor!$N$1:N157)*4+3,)</f>
        <v>0</v>
      </c>
      <c r="N154">
        <f>IF(OR(A154=0,B154=0),"",IF(L154&lt;=0,"Ilógico: el tiempo de salida del subtítulo es menor o igual que el de entrada.",IF(AND(A155-B154&lt;=0,A155&lt;&gt;0),"¡Subtítulo solapado con el siguiente!",IF(A155-B154&gt;=Config!$C$6,"",IF(A155=0,"",IF(A155-B154&lt;Config!$C$6,"¡Tiempo INSUFICIENTE entre subtítulos!"))))&amp;IF(D154&gt;Config!$C$7," ¡Duración superior a "&amp;Config!$C$7&amp;" segundos!",IF(D154&gt;=Config!$C$8,"",IF(D154&lt;Config!$C$8," ¡Duración inferior a "&amp;Config!$C$8&amp;" segundos!")))&amp;IF(OR(K154&gt;Config!$C$9+(Config!$C$9*Config!$C$11),K154&gt;L154+(L154*Config!$C$11))," ¡EXCESO DE CARACTERES!","")&amp;IF(H154&lt;=Config!$G$10,"",IF(H154&gt;=Config!$G$10," ¡Línea 1 demasiado larga!"))&amp;IF(J154&lt;=Config!$G$10,"",IF(J154&gt;=Config!$G$10," ¡Línea 2 demasiado larga!"))))</f>
      </c>
      <c r="O154" s="18">
        <f>_xlfn.IFERROR(IF(OR(A154=0,B154=0),"",(IF(ISERROR(INDEX(Planos!$A$3:$A$5000,MATCH(1,INDEX((Planos!$A$3:$A$5000&gt;=A154)*(Planos!$A$3:$A$5000&lt;=B154),),0))),"","Cambio de plano en fotograma "&amp;INDEX(Planos!$A$3:$A$5000,MATCH(1,INDEX((Planos!$A$3:$A$5000&gt;=A154)*(Planos!$A$3:$A$5000&lt;=B154),),0)))))&amp;IF(OR(A154=0,B154=0),"",IF(INDEX(Planos!$A$3:$A$5000,MATCH(1,INDEX((Planos!$A$3:$A$5000&gt;=A154)*(Planos!$A$3:$A$5000&lt;=B154),),0))&lt;A154+Config!$C$8*Config!$C$5," (menos de "&amp;Config!$C$8&amp;" seg. desde la entrada)",""))&amp;IF(OR(A154=0,B154=0),"",IF(INDEX(Planos!$A$3:$A$5000,MATCH(1,INDEX((Planos!$A$3:$A$5000&gt;=A154)*(Planos!$A$3:$A$5000&lt;=B154),),0))&gt;B154-Config!$C$8*Config!$C$5," (menos de "&amp;Config!$C$8&amp;" seg. hasta la salida)","")),"")</f>
      </c>
    </row>
    <row r="155" spans="1:15" ht="12.75">
      <c r="A155" s="17">
        <f ca="1">OFFSET(Editor!$B$1,ROWS(Editor!$B$1:B158)*4+2,)</f>
        <v>0</v>
      </c>
      <c r="B155" s="17">
        <f ca="1">OFFSET(Editor!$B$1,ROWS(Editor!$B$1:B158)*4+3,)</f>
        <v>0</v>
      </c>
      <c r="C155" s="17">
        <f ca="1">OFFSET(Editor!$E$1,ROWS(Editor!$E$1:E158)*4+2,)</f>
        <v>0</v>
      </c>
      <c r="D155" s="98">
        <f ca="1">OFFSET(Editor!$B$1,ROWS(Editor!$B$1:B158)*4+4,)</f>
        <v>0</v>
      </c>
      <c r="E155" s="47">
        <f ca="1">OFFSET(Editor!$H$1,ROWS(Editor!$H$1:H158)*4+2,)</f>
        <v>0</v>
      </c>
      <c r="F155" s="47">
        <f ca="1">OFFSET(Editor!$H$1,ROWS(Editor!$H$1:H158)*4+3,)</f>
        <v>0</v>
      </c>
      <c r="G155" s="47">
        <f ca="1">OFFSET(Editor!$G$1,ROWS(Editor!$G$1:G158)*4+2,)</f>
        <v>0</v>
      </c>
      <c r="H155" s="47">
        <f ca="1">OFFSET(Editor!$I$1,ROWS(Editor!$I$1:I158)*4+2,)</f>
        <v>0</v>
      </c>
      <c r="I155" s="47">
        <f ca="1">OFFSET(Editor!$G$1,ROWS(Editor!$G$1:G158)*4+3,)</f>
        <v>0</v>
      </c>
      <c r="J155" s="47">
        <f ca="1">OFFSET(Editor!$I$1,ROWS(Editor!$I$1:I158)*4+3,)</f>
        <v>0</v>
      </c>
      <c r="K155">
        <f ca="1">OFFSET(Editor!$J$1,ROWS(Editor!$J$1:J158)*4+3,)</f>
        <v>0</v>
      </c>
      <c r="L155">
        <f>(D155*Config!$G$7)/Config!$C$7</f>
        <v>0</v>
      </c>
      <c r="M155" s="169">
        <f ca="1">OFFSET(Editor!$N$1,ROWS(Editor!$N$1:N158)*4+3,)</f>
        <v>0</v>
      </c>
      <c r="N155">
        <f>IF(OR(A155=0,B155=0),"",IF(L155&lt;=0,"Ilógico: el tiempo de salida del subtítulo es menor o igual que el de entrada.",IF(AND(A156-B155&lt;=0,A156&lt;&gt;0),"¡Subtítulo solapado con el siguiente!",IF(A156-B155&gt;=Config!$C$6,"",IF(A156=0,"",IF(A156-B155&lt;Config!$C$6,"¡Tiempo INSUFICIENTE entre subtítulos!"))))&amp;IF(D155&gt;Config!$C$7," ¡Duración superior a "&amp;Config!$C$7&amp;" segundos!",IF(D155&gt;=Config!$C$8,"",IF(D155&lt;Config!$C$8," ¡Duración inferior a "&amp;Config!$C$8&amp;" segundos!")))&amp;IF(OR(K155&gt;Config!$C$9+(Config!$C$9*Config!$C$11),K155&gt;L155+(L155*Config!$C$11))," ¡EXCESO DE CARACTERES!","")&amp;IF(H155&lt;=Config!$G$10,"",IF(H155&gt;=Config!$G$10," ¡Línea 1 demasiado larga!"))&amp;IF(J155&lt;=Config!$G$10,"",IF(J155&gt;=Config!$G$10," ¡Línea 2 demasiado larga!"))))</f>
      </c>
      <c r="O155" s="18">
        <f>_xlfn.IFERROR(IF(OR(A155=0,B155=0),"",(IF(ISERROR(INDEX(Planos!$A$3:$A$5000,MATCH(1,INDEX((Planos!$A$3:$A$5000&gt;=A155)*(Planos!$A$3:$A$5000&lt;=B155),),0))),"","Cambio de plano en fotograma "&amp;INDEX(Planos!$A$3:$A$5000,MATCH(1,INDEX((Planos!$A$3:$A$5000&gt;=A155)*(Planos!$A$3:$A$5000&lt;=B155),),0)))))&amp;IF(OR(A155=0,B155=0),"",IF(INDEX(Planos!$A$3:$A$5000,MATCH(1,INDEX((Planos!$A$3:$A$5000&gt;=A155)*(Planos!$A$3:$A$5000&lt;=B155),),0))&lt;A155+Config!$C$8*Config!$C$5," (menos de "&amp;Config!$C$8&amp;" seg. desde la entrada)",""))&amp;IF(OR(A155=0,B155=0),"",IF(INDEX(Planos!$A$3:$A$5000,MATCH(1,INDEX((Planos!$A$3:$A$5000&gt;=A155)*(Planos!$A$3:$A$5000&lt;=B155),),0))&gt;B155-Config!$C$8*Config!$C$5," (menos de "&amp;Config!$C$8&amp;" seg. hasta la salida)","")),"")</f>
      </c>
    </row>
    <row r="156" spans="1:15" ht="12.75">
      <c r="A156" s="17">
        <f ca="1">OFFSET(Editor!$B$1,ROWS(Editor!$B$1:B159)*4+2,)</f>
        <v>0</v>
      </c>
      <c r="B156" s="17">
        <f ca="1">OFFSET(Editor!$B$1,ROWS(Editor!$B$1:B159)*4+3,)</f>
        <v>0</v>
      </c>
      <c r="C156" s="17">
        <f ca="1">OFFSET(Editor!$E$1,ROWS(Editor!$E$1:E159)*4+2,)</f>
        <v>0</v>
      </c>
      <c r="D156" s="98">
        <f ca="1">OFFSET(Editor!$B$1,ROWS(Editor!$B$1:B159)*4+4,)</f>
        <v>0</v>
      </c>
      <c r="E156" s="47">
        <f ca="1">OFFSET(Editor!$H$1,ROWS(Editor!$H$1:H159)*4+2,)</f>
        <v>0</v>
      </c>
      <c r="F156" s="47">
        <f ca="1">OFFSET(Editor!$H$1,ROWS(Editor!$H$1:H159)*4+3,)</f>
        <v>0</v>
      </c>
      <c r="G156" s="47">
        <f ca="1">OFFSET(Editor!$G$1,ROWS(Editor!$G$1:G159)*4+2,)</f>
        <v>0</v>
      </c>
      <c r="H156" s="47">
        <f ca="1">OFFSET(Editor!$I$1,ROWS(Editor!$I$1:I159)*4+2,)</f>
        <v>0</v>
      </c>
      <c r="I156" s="47">
        <f ca="1">OFFSET(Editor!$G$1,ROWS(Editor!$G$1:G159)*4+3,)</f>
        <v>0</v>
      </c>
      <c r="J156" s="47">
        <f ca="1">OFFSET(Editor!$I$1,ROWS(Editor!$I$1:I159)*4+3,)</f>
        <v>0</v>
      </c>
      <c r="K156">
        <f ca="1">OFFSET(Editor!$J$1,ROWS(Editor!$J$1:J159)*4+3,)</f>
        <v>0</v>
      </c>
      <c r="L156">
        <f>(D156*Config!$G$7)/Config!$C$7</f>
        <v>0</v>
      </c>
      <c r="M156" s="169">
        <f ca="1">OFFSET(Editor!$N$1,ROWS(Editor!$N$1:N159)*4+3,)</f>
        <v>0</v>
      </c>
      <c r="N156">
        <f>IF(OR(A156=0,B156=0),"",IF(L156&lt;=0,"Ilógico: el tiempo de salida del subtítulo es menor o igual que el de entrada.",IF(AND(A157-B156&lt;=0,A157&lt;&gt;0),"¡Subtítulo solapado con el siguiente!",IF(A157-B156&gt;=Config!$C$6,"",IF(A157=0,"",IF(A157-B156&lt;Config!$C$6,"¡Tiempo INSUFICIENTE entre subtítulos!"))))&amp;IF(D156&gt;Config!$C$7," ¡Duración superior a "&amp;Config!$C$7&amp;" segundos!",IF(D156&gt;=Config!$C$8,"",IF(D156&lt;Config!$C$8," ¡Duración inferior a "&amp;Config!$C$8&amp;" segundos!")))&amp;IF(OR(K156&gt;Config!$C$9+(Config!$C$9*Config!$C$11),K156&gt;L156+(L156*Config!$C$11))," ¡EXCESO DE CARACTERES!","")&amp;IF(H156&lt;=Config!$G$10,"",IF(H156&gt;=Config!$G$10," ¡Línea 1 demasiado larga!"))&amp;IF(J156&lt;=Config!$G$10,"",IF(J156&gt;=Config!$G$10," ¡Línea 2 demasiado larga!"))))</f>
      </c>
      <c r="O156" s="18">
        <f>_xlfn.IFERROR(IF(OR(A156=0,B156=0),"",(IF(ISERROR(INDEX(Planos!$A$3:$A$5000,MATCH(1,INDEX((Planos!$A$3:$A$5000&gt;=A156)*(Planos!$A$3:$A$5000&lt;=B156),),0))),"","Cambio de plano en fotograma "&amp;INDEX(Planos!$A$3:$A$5000,MATCH(1,INDEX((Planos!$A$3:$A$5000&gt;=A156)*(Planos!$A$3:$A$5000&lt;=B156),),0)))))&amp;IF(OR(A156=0,B156=0),"",IF(INDEX(Planos!$A$3:$A$5000,MATCH(1,INDEX((Planos!$A$3:$A$5000&gt;=A156)*(Planos!$A$3:$A$5000&lt;=B156),),0))&lt;A156+Config!$C$8*Config!$C$5," (menos de "&amp;Config!$C$8&amp;" seg. desde la entrada)",""))&amp;IF(OR(A156=0,B156=0),"",IF(INDEX(Planos!$A$3:$A$5000,MATCH(1,INDEX((Planos!$A$3:$A$5000&gt;=A156)*(Planos!$A$3:$A$5000&lt;=B156),),0))&gt;B156-Config!$C$8*Config!$C$5," (menos de "&amp;Config!$C$8&amp;" seg. hasta la salida)","")),"")</f>
      </c>
    </row>
    <row r="157" spans="1:15" ht="12.75">
      <c r="A157" s="17">
        <f ca="1">OFFSET(Editor!$B$1,ROWS(Editor!$B$1:B160)*4+2,)</f>
        <v>0</v>
      </c>
      <c r="B157" s="17">
        <f ca="1">OFFSET(Editor!$B$1,ROWS(Editor!$B$1:B160)*4+3,)</f>
        <v>0</v>
      </c>
      <c r="C157" s="17">
        <f ca="1">OFFSET(Editor!$E$1,ROWS(Editor!$E$1:E160)*4+2,)</f>
        <v>0</v>
      </c>
      <c r="D157" s="98">
        <f ca="1">OFFSET(Editor!$B$1,ROWS(Editor!$B$1:B160)*4+4,)</f>
        <v>0</v>
      </c>
      <c r="E157" s="47">
        <f ca="1">OFFSET(Editor!$H$1,ROWS(Editor!$H$1:H160)*4+2,)</f>
        <v>0</v>
      </c>
      <c r="F157" s="47">
        <f ca="1">OFFSET(Editor!$H$1,ROWS(Editor!$H$1:H160)*4+3,)</f>
        <v>0</v>
      </c>
      <c r="G157" s="47">
        <f ca="1">OFFSET(Editor!$G$1,ROWS(Editor!$G$1:G160)*4+2,)</f>
        <v>0</v>
      </c>
      <c r="H157" s="47">
        <f ca="1">OFFSET(Editor!$I$1,ROWS(Editor!$I$1:I160)*4+2,)</f>
        <v>0</v>
      </c>
      <c r="I157" s="47">
        <f ca="1">OFFSET(Editor!$G$1,ROWS(Editor!$G$1:G160)*4+3,)</f>
        <v>0</v>
      </c>
      <c r="J157" s="47">
        <f ca="1">OFFSET(Editor!$I$1,ROWS(Editor!$I$1:I160)*4+3,)</f>
        <v>0</v>
      </c>
      <c r="K157">
        <f ca="1">OFFSET(Editor!$J$1,ROWS(Editor!$J$1:J160)*4+3,)</f>
        <v>0</v>
      </c>
      <c r="L157">
        <f>(D157*Config!$G$7)/Config!$C$7</f>
        <v>0</v>
      </c>
      <c r="M157" s="169">
        <f ca="1">OFFSET(Editor!$N$1,ROWS(Editor!$N$1:N160)*4+3,)</f>
        <v>0</v>
      </c>
      <c r="N157">
        <f>IF(OR(A157=0,B157=0),"",IF(L157&lt;=0,"Ilógico: el tiempo de salida del subtítulo es menor o igual que el de entrada.",IF(AND(A158-B157&lt;=0,A158&lt;&gt;0),"¡Subtítulo solapado con el siguiente!",IF(A158-B157&gt;=Config!$C$6,"",IF(A158=0,"",IF(A158-B157&lt;Config!$C$6,"¡Tiempo INSUFICIENTE entre subtítulos!"))))&amp;IF(D157&gt;Config!$C$7," ¡Duración superior a "&amp;Config!$C$7&amp;" segundos!",IF(D157&gt;=Config!$C$8,"",IF(D157&lt;Config!$C$8," ¡Duración inferior a "&amp;Config!$C$8&amp;" segundos!")))&amp;IF(OR(K157&gt;Config!$C$9+(Config!$C$9*Config!$C$11),K157&gt;L157+(L157*Config!$C$11))," ¡EXCESO DE CARACTERES!","")&amp;IF(H157&lt;=Config!$G$10,"",IF(H157&gt;=Config!$G$10," ¡Línea 1 demasiado larga!"))&amp;IF(J157&lt;=Config!$G$10,"",IF(J157&gt;=Config!$G$10," ¡Línea 2 demasiado larga!"))))</f>
      </c>
      <c r="O157" s="18">
        <f>_xlfn.IFERROR(IF(OR(A157=0,B157=0),"",(IF(ISERROR(INDEX(Planos!$A$3:$A$5000,MATCH(1,INDEX((Planos!$A$3:$A$5000&gt;=A157)*(Planos!$A$3:$A$5000&lt;=B157),),0))),"","Cambio de plano en fotograma "&amp;INDEX(Planos!$A$3:$A$5000,MATCH(1,INDEX((Planos!$A$3:$A$5000&gt;=A157)*(Planos!$A$3:$A$5000&lt;=B157),),0)))))&amp;IF(OR(A157=0,B157=0),"",IF(INDEX(Planos!$A$3:$A$5000,MATCH(1,INDEX((Planos!$A$3:$A$5000&gt;=A157)*(Planos!$A$3:$A$5000&lt;=B157),),0))&lt;A157+Config!$C$8*Config!$C$5," (menos de "&amp;Config!$C$8&amp;" seg. desde la entrada)",""))&amp;IF(OR(A157=0,B157=0),"",IF(INDEX(Planos!$A$3:$A$5000,MATCH(1,INDEX((Planos!$A$3:$A$5000&gt;=A157)*(Planos!$A$3:$A$5000&lt;=B157),),0))&gt;B157-Config!$C$8*Config!$C$5," (menos de "&amp;Config!$C$8&amp;" seg. hasta la salida)","")),"")</f>
      </c>
    </row>
    <row r="158" spans="1:15" ht="12.75">
      <c r="A158" s="17">
        <f ca="1">OFFSET(Editor!$B$1,ROWS(Editor!$B$1:B161)*4+2,)</f>
        <v>0</v>
      </c>
      <c r="B158" s="17">
        <f ca="1">OFFSET(Editor!$B$1,ROWS(Editor!$B$1:B161)*4+3,)</f>
        <v>0</v>
      </c>
      <c r="C158" s="17">
        <f ca="1">OFFSET(Editor!$E$1,ROWS(Editor!$E$1:E161)*4+2,)</f>
        <v>0</v>
      </c>
      <c r="D158" s="98">
        <f ca="1">OFFSET(Editor!$B$1,ROWS(Editor!$B$1:B161)*4+4,)</f>
        <v>0</v>
      </c>
      <c r="E158" s="47">
        <f ca="1">OFFSET(Editor!$H$1,ROWS(Editor!$H$1:H161)*4+2,)</f>
        <v>0</v>
      </c>
      <c r="F158" s="47">
        <f ca="1">OFFSET(Editor!$H$1,ROWS(Editor!$H$1:H161)*4+3,)</f>
        <v>0</v>
      </c>
      <c r="G158" s="47">
        <f ca="1">OFFSET(Editor!$G$1,ROWS(Editor!$G$1:G161)*4+2,)</f>
        <v>0</v>
      </c>
      <c r="H158" s="47">
        <f ca="1">OFFSET(Editor!$I$1,ROWS(Editor!$I$1:I161)*4+2,)</f>
        <v>0</v>
      </c>
      <c r="I158" s="47">
        <f ca="1">OFFSET(Editor!$G$1,ROWS(Editor!$G$1:G161)*4+3,)</f>
        <v>0</v>
      </c>
      <c r="J158" s="47">
        <f ca="1">OFFSET(Editor!$I$1,ROWS(Editor!$I$1:I161)*4+3,)</f>
        <v>0</v>
      </c>
      <c r="K158">
        <f ca="1">OFFSET(Editor!$J$1,ROWS(Editor!$J$1:J161)*4+3,)</f>
        <v>0</v>
      </c>
      <c r="L158">
        <f>(D158*Config!$G$7)/Config!$C$7</f>
        <v>0</v>
      </c>
      <c r="M158" s="169">
        <f ca="1">OFFSET(Editor!$N$1,ROWS(Editor!$N$1:N161)*4+3,)</f>
        <v>0</v>
      </c>
      <c r="N158">
        <f>IF(OR(A158=0,B158=0),"",IF(L158&lt;=0,"Ilógico: el tiempo de salida del subtítulo es menor o igual que el de entrada.",IF(AND(A159-B158&lt;=0,A159&lt;&gt;0),"¡Subtítulo solapado con el siguiente!",IF(A159-B158&gt;=Config!$C$6,"",IF(A159=0,"",IF(A159-B158&lt;Config!$C$6,"¡Tiempo INSUFICIENTE entre subtítulos!"))))&amp;IF(D158&gt;Config!$C$7," ¡Duración superior a "&amp;Config!$C$7&amp;" segundos!",IF(D158&gt;=Config!$C$8,"",IF(D158&lt;Config!$C$8," ¡Duración inferior a "&amp;Config!$C$8&amp;" segundos!")))&amp;IF(OR(K158&gt;Config!$C$9+(Config!$C$9*Config!$C$11),K158&gt;L158+(L158*Config!$C$11))," ¡EXCESO DE CARACTERES!","")&amp;IF(H158&lt;=Config!$G$10,"",IF(H158&gt;=Config!$G$10," ¡Línea 1 demasiado larga!"))&amp;IF(J158&lt;=Config!$G$10,"",IF(J158&gt;=Config!$G$10," ¡Línea 2 demasiado larga!"))))</f>
      </c>
      <c r="O158" s="18">
        <f>_xlfn.IFERROR(IF(OR(A158=0,B158=0),"",(IF(ISERROR(INDEX(Planos!$A$3:$A$5000,MATCH(1,INDEX((Planos!$A$3:$A$5000&gt;=A158)*(Planos!$A$3:$A$5000&lt;=B158),),0))),"","Cambio de plano en fotograma "&amp;INDEX(Planos!$A$3:$A$5000,MATCH(1,INDEX((Planos!$A$3:$A$5000&gt;=A158)*(Planos!$A$3:$A$5000&lt;=B158),),0)))))&amp;IF(OR(A158=0,B158=0),"",IF(INDEX(Planos!$A$3:$A$5000,MATCH(1,INDEX((Planos!$A$3:$A$5000&gt;=A158)*(Planos!$A$3:$A$5000&lt;=B158),),0))&lt;A158+Config!$C$8*Config!$C$5," (menos de "&amp;Config!$C$8&amp;" seg. desde la entrada)",""))&amp;IF(OR(A158=0,B158=0),"",IF(INDEX(Planos!$A$3:$A$5000,MATCH(1,INDEX((Planos!$A$3:$A$5000&gt;=A158)*(Planos!$A$3:$A$5000&lt;=B158),),0))&gt;B158-Config!$C$8*Config!$C$5," (menos de "&amp;Config!$C$8&amp;" seg. hasta la salida)","")),"")</f>
      </c>
    </row>
    <row r="159" spans="1:15" ht="12.75">
      <c r="A159" s="17">
        <f ca="1">OFFSET(Editor!$B$1,ROWS(Editor!$B$1:B162)*4+2,)</f>
        <v>0</v>
      </c>
      <c r="B159" s="17">
        <f ca="1">OFFSET(Editor!$B$1,ROWS(Editor!$B$1:B162)*4+3,)</f>
        <v>0</v>
      </c>
      <c r="C159" s="17">
        <f ca="1">OFFSET(Editor!$E$1,ROWS(Editor!$E$1:E162)*4+2,)</f>
        <v>0</v>
      </c>
      <c r="D159" s="98">
        <f ca="1">OFFSET(Editor!$B$1,ROWS(Editor!$B$1:B162)*4+4,)</f>
        <v>0</v>
      </c>
      <c r="E159" s="47">
        <f ca="1">OFFSET(Editor!$H$1,ROWS(Editor!$H$1:H162)*4+2,)</f>
        <v>0</v>
      </c>
      <c r="F159" s="47">
        <f ca="1">OFFSET(Editor!$H$1,ROWS(Editor!$H$1:H162)*4+3,)</f>
        <v>0</v>
      </c>
      <c r="G159" s="47">
        <f ca="1">OFFSET(Editor!$G$1,ROWS(Editor!$G$1:G162)*4+2,)</f>
        <v>0</v>
      </c>
      <c r="H159" s="47">
        <f ca="1">OFFSET(Editor!$I$1,ROWS(Editor!$I$1:I162)*4+2,)</f>
        <v>0</v>
      </c>
      <c r="I159" s="47">
        <f ca="1">OFFSET(Editor!$G$1,ROWS(Editor!$G$1:G162)*4+3,)</f>
        <v>0</v>
      </c>
      <c r="J159" s="47">
        <f ca="1">OFFSET(Editor!$I$1,ROWS(Editor!$I$1:I162)*4+3,)</f>
        <v>0</v>
      </c>
      <c r="K159">
        <f ca="1">OFFSET(Editor!$J$1,ROWS(Editor!$J$1:J162)*4+3,)</f>
        <v>0</v>
      </c>
      <c r="L159">
        <f>(D159*Config!$G$7)/Config!$C$7</f>
        <v>0</v>
      </c>
      <c r="M159" s="169">
        <f ca="1">OFFSET(Editor!$N$1,ROWS(Editor!$N$1:N162)*4+3,)</f>
        <v>0</v>
      </c>
      <c r="N159">
        <f>IF(OR(A159=0,B159=0),"",IF(L159&lt;=0,"Ilógico: el tiempo de salida del subtítulo es menor o igual que el de entrada.",IF(AND(A160-B159&lt;=0,A160&lt;&gt;0),"¡Subtítulo solapado con el siguiente!",IF(A160-B159&gt;=Config!$C$6,"",IF(A160=0,"",IF(A160-B159&lt;Config!$C$6,"¡Tiempo INSUFICIENTE entre subtítulos!"))))&amp;IF(D159&gt;Config!$C$7," ¡Duración superior a "&amp;Config!$C$7&amp;" segundos!",IF(D159&gt;=Config!$C$8,"",IF(D159&lt;Config!$C$8," ¡Duración inferior a "&amp;Config!$C$8&amp;" segundos!")))&amp;IF(OR(K159&gt;Config!$C$9+(Config!$C$9*Config!$C$11),K159&gt;L159+(L159*Config!$C$11))," ¡EXCESO DE CARACTERES!","")&amp;IF(H159&lt;=Config!$G$10,"",IF(H159&gt;=Config!$G$10," ¡Línea 1 demasiado larga!"))&amp;IF(J159&lt;=Config!$G$10,"",IF(J159&gt;=Config!$G$10," ¡Línea 2 demasiado larga!"))))</f>
      </c>
      <c r="O159" s="18">
        <f>_xlfn.IFERROR(IF(OR(A159=0,B159=0),"",(IF(ISERROR(INDEX(Planos!$A$3:$A$5000,MATCH(1,INDEX((Planos!$A$3:$A$5000&gt;=A159)*(Planos!$A$3:$A$5000&lt;=B159),),0))),"","Cambio de plano en fotograma "&amp;INDEX(Planos!$A$3:$A$5000,MATCH(1,INDEX((Planos!$A$3:$A$5000&gt;=A159)*(Planos!$A$3:$A$5000&lt;=B159),),0)))))&amp;IF(OR(A159=0,B159=0),"",IF(INDEX(Planos!$A$3:$A$5000,MATCH(1,INDEX((Planos!$A$3:$A$5000&gt;=A159)*(Planos!$A$3:$A$5000&lt;=B159),),0))&lt;A159+Config!$C$8*Config!$C$5," (menos de "&amp;Config!$C$8&amp;" seg. desde la entrada)",""))&amp;IF(OR(A159=0,B159=0),"",IF(INDEX(Planos!$A$3:$A$5000,MATCH(1,INDEX((Planos!$A$3:$A$5000&gt;=A159)*(Planos!$A$3:$A$5000&lt;=B159),),0))&gt;B159-Config!$C$8*Config!$C$5," (menos de "&amp;Config!$C$8&amp;" seg. hasta la salida)","")),"")</f>
      </c>
    </row>
    <row r="160" spans="1:15" ht="12.75">
      <c r="A160" s="17">
        <f ca="1">OFFSET(Editor!$B$1,ROWS(Editor!$B$1:B163)*4+2,)</f>
        <v>0</v>
      </c>
      <c r="B160" s="17">
        <f ca="1">OFFSET(Editor!$B$1,ROWS(Editor!$B$1:B163)*4+3,)</f>
        <v>0</v>
      </c>
      <c r="C160" s="17">
        <f ca="1">OFFSET(Editor!$E$1,ROWS(Editor!$E$1:E163)*4+2,)</f>
        <v>0</v>
      </c>
      <c r="D160" s="98">
        <f ca="1">OFFSET(Editor!$B$1,ROWS(Editor!$B$1:B163)*4+4,)</f>
        <v>0</v>
      </c>
      <c r="E160" s="47">
        <f ca="1">OFFSET(Editor!$H$1,ROWS(Editor!$H$1:H163)*4+2,)</f>
        <v>0</v>
      </c>
      <c r="F160" s="47">
        <f ca="1">OFFSET(Editor!$H$1,ROWS(Editor!$H$1:H163)*4+3,)</f>
        <v>0</v>
      </c>
      <c r="G160" s="47">
        <f ca="1">OFFSET(Editor!$G$1,ROWS(Editor!$G$1:G163)*4+2,)</f>
        <v>0</v>
      </c>
      <c r="H160" s="47">
        <f ca="1">OFFSET(Editor!$I$1,ROWS(Editor!$I$1:I163)*4+2,)</f>
        <v>0</v>
      </c>
      <c r="I160" s="47">
        <f ca="1">OFFSET(Editor!$G$1,ROWS(Editor!$G$1:G163)*4+3,)</f>
        <v>0</v>
      </c>
      <c r="J160" s="47">
        <f ca="1">OFFSET(Editor!$I$1,ROWS(Editor!$I$1:I163)*4+3,)</f>
        <v>0</v>
      </c>
      <c r="K160">
        <f ca="1">OFFSET(Editor!$J$1,ROWS(Editor!$J$1:J163)*4+3,)</f>
        <v>0</v>
      </c>
      <c r="L160">
        <f>(D160*Config!$G$7)/Config!$C$7</f>
        <v>0</v>
      </c>
      <c r="M160" s="169">
        <f ca="1">OFFSET(Editor!$N$1,ROWS(Editor!$N$1:N163)*4+3,)</f>
        <v>0</v>
      </c>
      <c r="N160">
        <f>IF(OR(A160=0,B160=0),"",IF(L160&lt;=0,"Ilógico: el tiempo de salida del subtítulo es menor o igual que el de entrada.",IF(AND(A161-B160&lt;=0,A161&lt;&gt;0),"¡Subtítulo solapado con el siguiente!",IF(A161-B160&gt;=Config!$C$6,"",IF(A161=0,"",IF(A161-B160&lt;Config!$C$6,"¡Tiempo INSUFICIENTE entre subtítulos!"))))&amp;IF(D160&gt;Config!$C$7," ¡Duración superior a "&amp;Config!$C$7&amp;" segundos!",IF(D160&gt;=Config!$C$8,"",IF(D160&lt;Config!$C$8," ¡Duración inferior a "&amp;Config!$C$8&amp;" segundos!")))&amp;IF(OR(K160&gt;Config!$C$9+(Config!$C$9*Config!$C$11),K160&gt;L160+(L160*Config!$C$11))," ¡EXCESO DE CARACTERES!","")&amp;IF(H160&lt;=Config!$G$10,"",IF(H160&gt;=Config!$G$10," ¡Línea 1 demasiado larga!"))&amp;IF(J160&lt;=Config!$G$10,"",IF(J160&gt;=Config!$G$10," ¡Línea 2 demasiado larga!"))))</f>
      </c>
      <c r="O160" s="18">
        <f>_xlfn.IFERROR(IF(OR(A160=0,B160=0),"",(IF(ISERROR(INDEX(Planos!$A$3:$A$5000,MATCH(1,INDEX((Planos!$A$3:$A$5000&gt;=A160)*(Planos!$A$3:$A$5000&lt;=B160),),0))),"","Cambio de plano en fotograma "&amp;INDEX(Planos!$A$3:$A$5000,MATCH(1,INDEX((Planos!$A$3:$A$5000&gt;=A160)*(Planos!$A$3:$A$5000&lt;=B160),),0)))))&amp;IF(OR(A160=0,B160=0),"",IF(INDEX(Planos!$A$3:$A$5000,MATCH(1,INDEX((Planos!$A$3:$A$5000&gt;=A160)*(Planos!$A$3:$A$5000&lt;=B160),),0))&lt;A160+Config!$C$8*Config!$C$5," (menos de "&amp;Config!$C$8&amp;" seg. desde la entrada)",""))&amp;IF(OR(A160=0,B160=0),"",IF(INDEX(Planos!$A$3:$A$5000,MATCH(1,INDEX((Planos!$A$3:$A$5000&gt;=A160)*(Planos!$A$3:$A$5000&lt;=B160),),0))&gt;B160-Config!$C$8*Config!$C$5," (menos de "&amp;Config!$C$8&amp;" seg. hasta la salida)","")),"")</f>
      </c>
    </row>
    <row r="161" spans="1:15" ht="12.75">
      <c r="A161" s="17">
        <f ca="1">OFFSET(Editor!$B$1,ROWS(Editor!$B$1:B164)*4+2,)</f>
        <v>0</v>
      </c>
      <c r="B161" s="17">
        <f ca="1">OFFSET(Editor!$B$1,ROWS(Editor!$B$1:B164)*4+3,)</f>
        <v>0</v>
      </c>
      <c r="C161" s="17">
        <f ca="1">OFFSET(Editor!$E$1,ROWS(Editor!$E$1:E164)*4+2,)</f>
        <v>0</v>
      </c>
      <c r="D161" s="98">
        <f ca="1">OFFSET(Editor!$B$1,ROWS(Editor!$B$1:B164)*4+4,)</f>
        <v>0</v>
      </c>
      <c r="E161" s="47">
        <f ca="1">OFFSET(Editor!$H$1,ROWS(Editor!$H$1:H164)*4+2,)</f>
        <v>0</v>
      </c>
      <c r="F161" s="47">
        <f ca="1">OFFSET(Editor!$H$1,ROWS(Editor!$H$1:H164)*4+3,)</f>
        <v>0</v>
      </c>
      <c r="G161" s="47">
        <f ca="1">OFFSET(Editor!$G$1,ROWS(Editor!$G$1:G164)*4+2,)</f>
        <v>0</v>
      </c>
      <c r="H161" s="47">
        <f ca="1">OFFSET(Editor!$I$1,ROWS(Editor!$I$1:I164)*4+2,)</f>
        <v>0</v>
      </c>
      <c r="I161" s="47">
        <f ca="1">OFFSET(Editor!$G$1,ROWS(Editor!$G$1:G164)*4+3,)</f>
        <v>0</v>
      </c>
      <c r="J161" s="47">
        <f ca="1">OFFSET(Editor!$I$1,ROWS(Editor!$I$1:I164)*4+3,)</f>
        <v>0</v>
      </c>
      <c r="K161">
        <f ca="1">OFFSET(Editor!$J$1,ROWS(Editor!$J$1:J164)*4+3,)</f>
        <v>0</v>
      </c>
      <c r="L161">
        <f>(D161*Config!$G$7)/Config!$C$7</f>
        <v>0</v>
      </c>
      <c r="M161" s="169">
        <f ca="1">OFFSET(Editor!$N$1,ROWS(Editor!$N$1:N164)*4+3,)</f>
        <v>0</v>
      </c>
      <c r="N161">
        <f>IF(OR(A161=0,B161=0),"",IF(L161&lt;=0,"Ilógico: el tiempo de salida del subtítulo es menor o igual que el de entrada.",IF(AND(A162-B161&lt;=0,A162&lt;&gt;0),"¡Subtítulo solapado con el siguiente!",IF(A162-B161&gt;=Config!$C$6,"",IF(A162=0,"",IF(A162-B161&lt;Config!$C$6,"¡Tiempo INSUFICIENTE entre subtítulos!"))))&amp;IF(D161&gt;Config!$C$7," ¡Duración superior a "&amp;Config!$C$7&amp;" segundos!",IF(D161&gt;=Config!$C$8,"",IF(D161&lt;Config!$C$8," ¡Duración inferior a "&amp;Config!$C$8&amp;" segundos!")))&amp;IF(OR(K161&gt;Config!$C$9+(Config!$C$9*Config!$C$11),K161&gt;L161+(L161*Config!$C$11))," ¡EXCESO DE CARACTERES!","")&amp;IF(H161&lt;=Config!$G$10,"",IF(H161&gt;=Config!$G$10," ¡Línea 1 demasiado larga!"))&amp;IF(J161&lt;=Config!$G$10,"",IF(J161&gt;=Config!$G$10," ¡Línea 2 demasiado larga!"))))</f>
      </c>
      <c r="O161" s="18">
        <f>_xlfn.IFERROR(IF(OR(A161=0,B161=0),"",(IF(ISERROR(INDEX(Planos!$A$3:$A$5000,MATCH(1,INDEX((Planos!$A$3:$A$5000&gt;=A161)*(Planos!$A$3:$A$5000&lt;=B161),),0))),"","Cambio de plano en fotograma "&amp;INDEX(Planos!$A$3:$A$5000,MATCH(1,INDEX((Planos!$A$3:$A$5000&gt;=A161)*(Planos!$A$3:$A$5000&lt;=B161),),0)))))&amp;IF(OR(A161=0,B161=0),"",IF(INDEX(Planos!$A$3:$A$5000,MATCH(1,INDEX((Planos!$A$3:$A$5000&gt;=A161)*(Planos!$A$3:$A$5000&lt;=B161),),0))&lt;A161+Config!$C$8*Config!$C$5," (menos de "&amp;Config!$C$8&amp;" seg. desde la entrada)",""))&amp;IF(OR(A161=0,B161=0),"",IF(INDEX(Planos!$A$3:$A$5000,MATCH(1,INDEX((Planos!$A$3:$A$5000&gt;=A161)*(Planos!$A$3:$A$5000&lt;=B161),),0))&gt;B161-Config!$C$8*Config!$C$5," (menos de "&amp;Config!$C$8&amp;" seg. hasta la salida)","")),"")</f>
      </c>
    </row>
    <row r="162" spans="1:15" ht="12.75">
      <c r="A162" s="17">
        <f ca="1">OFFSET(Editor!$B$1,ROWS(Editor!$B$1:B165)*4+2,)</f>
        <v>0</v>
      </c>
      <c r="B162" s="17">
        <f ca="1">OFFSET(Editor!$B$1,ROWS(Editor!$B$1:B165)*4+3,)</f>
        <v>0</v>
      </c>
      <c r="C162" s="17">
        <f ca="1">OFFSET(Editor!$E$1,ROWS(Editor!$E$1:E165)*4+2,)</f>
        <v>0</v>
      </c>
      <c r="D162" s="98">
        <f ca="1">OFFSET(Editor!$B$1,ROWS(Editor!$B$1:B165)*4+4,)</f>
        <v>0</v>
      </c>
      <c r="E162" s="47">
        <f ca="1">OFFSET(Editor!$H$1,ROWS(Editor!$H$1:H165)*4+2,)</f>
        <v>0</v>
      </c>
      <c r="F162" s="47">
        <f ca="1">OFFSET(Editor!$H$1,ROWS(Editor!$H$1:H165)*4+3,)</f>
        <v>0</v>
      </c>
      <c r="G162" s="47">
        <f ca="1">OFFSET(Editor!$G$1,ROWS(Editor!$G$1:G165)*4+2,)</f>
        <v>0</v>
      </c>
      <c r="H162" s="47">
        <f ca="1">OFFSET(Editor!$I$1,ROWS(Editor!$I$1:I165)*4+2,)</f>
        <v>0</v>
      </c>
      <c r="I162" s="47">
        <f ca="1">OFFSET(Editor!$G$1,ROWS(Editor!$G$1:G165)*4+3,)</f>
        <v>0</v>
      </c>
      <c r="J162" s="47">
        <f ca="1">OFFSET(Editor!$I$1,ROWS(Editor!$I$1:I165)*4+3,)</f>
        <v>0</v>
      </c>
      <c r="K162">
        <f ca="1">OFFSET(Editor!$J$1,ROWS(Editor!$J$1:J165)*4+3,)</f>
        <v>0</v>
      </c>
      <c r="L162">
        <f>(D162*Config!$G$7)/Config!$C$7</f>
        <v>0</v>
      </c>
      <c r="M162" s="169">
        <f ca="1">OFFSET(Editor!$N$1,ROWS(Editor!$N$1:N165)*4+3,)</f>
        <v>0</v>
      </c>
      <c r="N162">
        <f>IF(OR(A162=0,B162=0),"",IF(L162&lt;=0,"Ilógico: el tiempo de salida del subtítulo es menor o igual que el de entrada.",IF(AND(A163-B162&lt;=0,A163&lt;&gt;0),"¡Subtítulo solapado con el siguiente!",IF(A163-B162&gt;=Config!$C$6,"",IF(A163=0,"",IF(A163-B162&lt;Config!$C$6,"¡Tiempo INSUFICIENTE entre subtítulos!"))))&amp;IF(D162&gt;Config!$C$7," ¡Duración superior a "&amp;Config!$C$7&amp;" segundos!",IF(D162&gt;=Config!$C$8,"",IF(D162&lt;Config!$C$8," ¡Duración inferior a "&amp;Config!$C$8&amp;" segundos!")))&amp;IF(OR(K162&gt;Config!$C$9+(Config!$C$9*Config!$C$11),K162&gt;L162+(L162*Config!$C$11))," ¡EXCESO DE CARACTERES!","")&amp;IF(H162&lt;=Config!$G$10,"",IF(H162&gt;=Config!$G$10," ¡Línea 1 demasiado larga!"))&amp;IF(J162&lt;=Config!$G$10,"",IF(J162&gt;=Config!$G$10," ¡Línea 2 demasiado larga!"))))</f>
      </c>
      <c r="O162" s="18">
        <f>_xlfn.IFERROR(IF(OR(A162=0,B162=0),"",(IF(ISERROR(INDEX(Planos!$A$3:$A$5000,MATCH(1,INDEX((Planos!$A$3:$A$5000&gt;=A162)*(Planos!$A$3:$A$5000&lt;=B162),),0))),"","Cambio de plano en fotograma "&amp;INDEX(Planos!$A$3:$A$5000,MATCH(1,INDEX((Planos!$A$3:$A$5000&gt;=A162)*(Planos!$A$3:$A$5000&lt;=B162),),0)))))&amp;IF(OR(A162=0,B162=0),"",IF(INDEX(Planos!$A$3:$A$5000,MATCH(1,INDEX((Planos!$A$3:$A$5000&gt;=A162)*(Planos!$A$3:$A$5000&lt;=B162),),0))&lt;A162+Config!$C$8*Config!$C$5," (menos de "&amp;Config!$C$8&amp;" seg. desde la entrada)",""))&amp;IF(OR(A162=0,B162=0),"",IF(INDEX(Planos!$A$3:$A$5000,MATCH(1,INDEX((Planos!$A$3:$A$5000&gt;=A162)*(Planos!$A$3:$A$5000&lt;=B162),),0))&gt;B162-Config!$C$8*Config!$C$5," (menos de "&amp;Config!$C$8&amp;" seg. hasta la salida)","")),"")</f>
      </c>
    </row>
    <row r="163" spans="1:15" ht="12.75">
      <c r="A163" s="17">
        <f ca="1">OFFSET(Editor!$B$1,ROWS(Editor!$B$1:B166)*4+2,)</f>
        <v>0</v>
      </c>
      <c r="B163" s="17">
        <f ca="1">OFFSET(Editor!$B$1,ROWS(Editor!$B$1:B166)*4+3,)</f>
        <v>0</v>
      </c>
      <c r="C163" s="17">
        <f ca="1">OFFSET(Editor!$E$1,ROWS(Editor!$E$1:E166)*4+2,)</f>
        <v>0</v>
      </c>
      <c r="D163" s="98">
        <f ca="1">OFFSET(Editor!$B$1,ROWS(Editor!$B$1:B166)*4+4,)</f>
        <v>0</v>
      </c>
      <c r="E163" s="47">
        <f ca="1">OFFSET(Editor!$H$1,ROWS(Editor!$H$1:H166)*4+2,)</f>
        <v>0</v>
      </c>
      <c r="F163" s="47">
        <f ca="1">OFFSET(Editor!$H$1,ROWS(Editor!$H$1:H166)*4+3,)</f>
        <v>0</v>
      </c>
      <c r="G163" s="47">
        <f ca="1">OFFSET(Editor!$G$1,ROWS(Editor!$G$1:G166)*4+2,)</f>
        <v>0</v>
      </c>
      <c r="H163" s="47">
        <f ca="1">OFFSET(Editor!$I$1,ROWS(Editor!$I$1:I166)*4+2,)</f>
        <v>0</v>
      </c>
      <c r="I163" s="47">
        <f ca="1">OFFSET(Editor!$G$1,ROWS(Editor!$G$1:G166)*4+3,)</f>
        <v>0</v>
      </c>
      <c r="J163" s="47">
        <f ca="1">OFFSET(Editor!$I$1,ROWS(Editor!$I$1:I166)*4+3,)</f>
        <v>0</v>
      </c>
      <c r="K163">
        <f ca="1">OFFSET(Editor!$J$1,ROWS(Editor!$J$1:J166)*4+3,)</f>
        <v>0</v>
      </c>
      <c r="L163">
        <f>(D163*Config!$G$7)/Config!$C$7</f>
        <v>0</v>
      </c>
      <c r="M163" s="169">
        <f ca="1">OFFSET(Editor!$N$1,ROWS(Editor!$N$1:N166)*4+3,)</f>
        <v>0</v>
      </c>
      <c r="N163">
        <f>IF(OR(A163=0,B163=0),"",IF(L163&lt;=0,"Ilógico: el tiempo de salida del subtítulo es menor o igual que el de entrada.",IF(AND(A164-B163&lt;=0,A164&lt;&gt;0),"¡Subtítulo solapado con el siguiente!",IF(A164-B163&gt;=Config!$C$6,"",IF(A164=0,"",IF(A164-B163&lt;Config!$C$6,"¡Tiempo INSUFICIENTE entre subtítulos!"))))&amp;IF(D163&gt;Config!$C$7," ¡Duración superior a "&amp;Config!$C$7&amp;" segundos!",IF(D163&gt;=Config!$C$8,"",IF(D163&lt;Config!$C$8," ¡Duración inferior a "&amp;Config!$C$8&amp;" segundos!")))&amp;IF(OR(K163&gt;Config!$C$9+(Config!$C$9*Config!$C$11),K163&gt;L163+(L163*Config!$C$11))," ¡EXCESO DE CARACTERES!","")&amp;IF(H163&lt;=Config!$G$10,"",IF(H163&gt;=Config!$G$10," ¡Línea 1 demasiado larga!"))&amp;IF(J163&lt;=Config!$G$10,"",IF(J163&gt;=Config!$G$10," ¡Línea 2 demasiado larga!"))))</f>
      </c>
      <c r="O163" s="18">
        <f>_xlfn.IFERROR(IF(OR(A163=0,B163=0),"",(IF(ISERROR(INDEX(Planos!$A$3:$A$5000,MATCH(1,INDEX((Planos!$A$3:$A$5000&gt;=A163)*(Planos!$A$3:$A$5000&lt;=B163),),0))),"","Cambio de plano en fotograma "&amp;INDEX(Planos!$A$3:$A$5000,MATCH(1,INDEX((Planos!$A$3:$A$5000&gt;=A163)*(Planos!$A$3:$A$5000&lt;=B163),),0)))))&amp;IF(OR(A163=0,B163=0),"",IF(INDEX(Planos!$A$3:$A$5000,MATCH(1,INDEX((Planos!$A$3:$A$5000&gt;=A163)*(Planos!$A$3:$A$5000&lt;=B163),),0))&lt;A163+Config!$C$8*Config!$C$5," (menos de "&amp;Config!$C$8&amp;" seg. desde la entrada)",""))&amp;IF(OR(A163=0,B163=0),"",IF(INDEX(Planos!$A$3:$A$5000,MATCH(1,INDEX((Planos!$A$3:$A$5000&gt;=A163)*(Planos!$A$3:$A$5000&lt;=B163),),0))&gt;B163-Config!$C$8*Config!$C$5," (menos de "&amp;Config!$C$8&amp;" seg. hasta la salida)","")),"")</f>
      </c>
    </row>
    <row r="164" spans="1:15" ht="12.75">
      <c r="A164" s="17">
        <f ca="1">OFFSET(Editor!$B$1,ROWS(Editor!$B$1:B167)*4+2,)</f>
        <v>0</v>
      </c>
      <c r="B164" s="17">
        <f ca="1">OFFSET(Editor!$B$1,ROWS(Editor!$B$1:B167)*4+3,)</f>
        <v>0</v>
      </c>
      <c r="C164" s="17">
        <f ca="1">OFFSET(Editor!$E$1,ROWS(Editor!$E$1:E167)*4+2,)</f>
        <v>0</v>
      </c>
      <c r="D164" s="98">
        <f ca="1">OFFSET(Editor!$B$1,ROWS(Editor!$B$1:B167)*4+4,)</f>
        <v>0</v>
      </c>
      <c r="E164" s="47">
        <f ca="1">OFFSET(Editor!$H$1,ROWS(Editor!$H$1:H167)*4+2,)</f>
        <v>0</v>
      </c>
      <c r="F164" s="47">
        <f ca="1">OFFSET(Editor!$H$1,ROWS(Editor!$H$1:H167)*4+3,)</f>
        <v>0</v>
      </c>
      <c r="G164" s="47">
        <f ca="1">OFFSET(Editor!$G$1,ROWS(Editor!$G$1:G167)*4+2,)</f>
        <v>0</v>
      </c>
      <c r="H164" s="47">
        <f ca="1">OFFSET(Editor!$I$1,ROWS(Editor!$I$1:I167)*4+2,)</f>
        <v>0</v>
      </c>
      <c r="I164" s="47">
        <f ca="1">OFFSET(Editor!$G$1,ROWS(Editor!$G$1:G167)*4+3,)</f>
        <v>0</v>
      </c>
      <c r="J164" s="47">
        <f ca="1">OFFSET(Editor!$I$1,ROWS(Editor!$I$1:I167)*4+3,)</f>
        <v>0</v>
      </c>
      <c r="K164">
        <f ca="1">OFFSET(Editor!$J$1,ROWS(Editor!$J$1:J167)*4+3,)</f>
        <v>0</v>
      </c>
      <c r="L164">
        <f>(D164*Config!$G$7)/Config!$C$7</f>
        <v>0</v>
      </c>
      <c r="M164" s="169">
        <f ca="1">OFFSET(Editor!$N$1,ROWS(Editor!$N$1:N167)*4+3,)</f>
        <v>0</v>
      </c>
      <c r="N164">
        <f>IF(OR(A164=0,B164=0),"",IF(L164&lt;=0,"Ilógico: el tiempo de salida del subtítulo es menor o igual que el de entrada.",IF(AND(A165-B164&lt;=0,A165&lt;&gt;0),"¡Subtítulo solapado con el siguiente!",IF(A165-B164&gt;=Config!$C$6,"",IF(A165=0,"",IF(A165-B164&lt;Config!$C$6,"¡Tiempo INSUFICIENTE entre subtítulos!"))))&amp;IF(D164&gt;Config!$C$7," ¡Duración superior a "&amp;Config!$C$7&amp;" segundos!",IF(D164&gt;=Config!$C$8,"",IF(D164&lt;Config!$C$8," ¡Duración inferior a "&amp;Config!$C$8&amp;" segundos!")))&amp;IF(OR(K164&gt;Config!$C$9+(Config!$C$9*Config!$C$11),K164&gt;L164+(L164*Config!$C$11))," ¡EXCESO DE CARACTERES!","")&amp;IF(H164&lt;=Config!$G$10,"",IF(H164&gt;=Config!$G$10," ¡Línea 1 demasiado larga!"))&amp;IF(J164&lt;=Config!$G$10,"",IF(J164&gt;=Config!$G$10," ¡Línea 2 demasiado larga!"))))</f>
      </c>
      <c r="O164" s="18">
        <f>_xlfn.IFERROR(IF(OR(A164=0,B164=0),"",(IF(ISERROR(INDEX(Planos!$A$3:$A$5000,MATCH(1,INDEX((Planos!$A$3:$A$5000&gt;=A164)*(Planos!$A$3:$A$5000&lt;=B164),),0))),"","Cambio de plano en fotograma "&amp;INDEX(Planos!$A$3:$A$5000,MATCH(1,INDEX((Planos!$A$3:$A$5000&gt;=A164)*(Planos!$A$3:$A$5000&lt;=B164),),0)))))&amp;IF(OR(A164=0,B164=0),"",IF(INDEX(Planos!$A$3:$A$5000,MATCH(1,INDEX((Planos!$A$3:$A$5000&gt;=A164)*(Planos!$A$3:$A$5000&lt;=B164),),0))&lt;A164+Config!$C$8*Config!$C$5," (menos de "&amp;Config!$C$8&amp;" seg. desde la entrada)",""))&amp;IF(OR(A164=0,B164=0),"",IF(INDEX(Planos!$A$3:$A$5000,MATCH(1,INDEX((Planos!$A$3:$A$5000&gt;=A164)*(Planos!$A$3:$A$5000&lt;=B164),),0))&gt;B164-Config!$C$8*Config!$C$5," (menos de "&amp;Config!$C$8&amp;" seg. hasta la salida)","")),"")</f>
      </c>
    </row>
    <row r="165" spans="1:15" ht="12.75">
      <c r="A165" s="17">
        <f ca="1">OFFSET(Editor!$B$1,ROWS(Editor!$B$1:B168)*4+2,)</f>
        <v>0</v>
      </c>
      <c r="B165" s="17">
        <f ca="1">OFFSET(Editor!$B$1,ROWS(Editor!$B$1:B168)*4+3,)</f>
        <v>0</v>
      </c>
      <c r="C165" s="17">
        <f ca="1">OFFSET(Editor!$E$1,ROWS(Editor!$E$1:E168)*4+2,)</f>
        <v>0</v>
      </c>
      <c r="D165" s="98">
        <f ca="1">OFFSET(Editor!$B$1,ROWS(Editor!$B$1:B168)*4+4,)</f>
        <v>0</v>
      </c>
      <c r="E165" s="47">
        <f ca="1">OFFSET(Editor!$H$1,ROWS(Editor!$H$1:H168)*4+2,)</f>
        <v>0</v>
      </c>
      <c r="F165" s="47">
        <f ca="1">OFFSET(Editor!$H$1,ROWS(Editor!$H$1:H168)*4+3,)</f>
        <v>0</v>
      </c>
      <c r="G165" s="47">
        <f ca="1">OFFSET(Editor!$G$1,ROWS(Editor!$G$1:G168)*4+2,)</f>
        <v>0</v>
      </c>
      <c r="H165" s="47">
        <f ca="1">OFFSET(Editor!$I$1,ROWS(Editor!$I$1:I168)*4+2,)</f>
        <v>0</v>
      </c>
      <c r="I165" s="47">
        <f ca="1">OFFSET(Editor!$G$1,ROWS(Editor!$G$1:G168)*4+3,)</f>
        <v>0</v>
      </c>
      <c r="J165" s="47">
        <f ca="1">OFFSET(Editor!$I$1,ROWS(Editor!$I$1:I168)*4+3,)</f>
        <v>0</v>
      </c>
      <c r="K165">
        <f ca="1">OFFSET(Editor!$J$1,ROWS(Editor!$J$1:J168)*4+3,)</f>
        <v>0</v>
      </c>
      <c r="L165">
        <f>(D165*Config!$G$7)/Config!$C$7</f>
        <v>0</v>
      </c>
      <c r="M165" s="169">
        <f ca="1">OFFSET(Editor!$N$1,ROWS(Editor!$N$1:N168)*4+3,)</f>
        <v>0</v>
      </c>
      <c r="N165">
        <f>IF(OR(A165=0,B165=0),"",IF(L165&lt;=0,"Ilógico: el tiempo de salida del subtítulo es menor o igual que el de entrada.",IF(AND(A166-B165&lt;=0,A166&lt;&gt;0),"¡Subtítulo solapado con el siguiente!",IF(A166-B165&gt;=Config!$C$6,"",IF(A166=0,"",IF(A166-B165&lt;Config!$C$6,"¡Tiempo INSUFICIENTE entre subtítulos!"))))&amp;IF(D165&gt;Config!$C$7," ¡Duración superior a "&amp;Config!$C$7&amp;" segundos!",IF(D165&gt;=Config!$C$8,"",IF(D165&lt;Config!$C$8," ¡Duración inferior a "&amp;Config!$C$8&amp;" segundos!")))&amp;IF(OR(K165&gt;Config!$C$9+(Config!$C$9*Config!$C$11),K165&gt;L165+(L165*Config!$C$11))," ¡EXCESO DE CARACTERES!","")&amp;IF(H165&lt;=Config!$G$10,"",IF(H165&gt;=Config!$G$10," ¡Línea 1 demasiado larga!"))&amp;IF(J165&lt;=Config!$G$10,"",IF(J165&gt;=Config!$G$10," ¡Línea 2 demasiado larga!"))))</f>
      </c>
      <c r="O165" s="18">
        <f>_xlfn.IFERROR(IF(OR(A165=0,B165=0),"",(IF(ISERROR(INDEX(Planos!$A$3:$A$5000,MATCH(1,INDEX((Planos!$A$3:$A$5000&gt;=A165)*(Planos!$A$3:$A$5000&lt;=B165),),0))),"","Cambio de plano en fotograma "&amp;INDEX(Planos!$A$3:$A$5000,MATCH(1,INDEX((Planos!$A$3:$A$5000&gt;=A165)*(Planos!$A$3:$A$5000&lt;=B165),),0)))))&amp;IF(OR(A165=0,B165=0),"",IF(INDEX(Planos!$A$3:$A$5000,MATCH(1,INDEX((Planos!$A$3:$A$5000&gt;=A165)*(Planos!$A$3:$A$5000&lt;=B165),),0))&lt;A165+Config!$C$8*Config!$C$5," (menos de "&amp;Config!$C$8&amp;" seg. desde la entrada)",""))&amp;IF(OR(A165=0,B165=0),"",IF(INDEX(Planos!$A$3:$A$5000,MATCH(1,INDEX((Planos!$A$3:$A$5000&gt;=A165)*(Planos!$A$3:$A$5000&lt;=B165),),0))&gt;B165-Config!$C$8*Config!$C$5," (menos de "&amp;Config!$C$8&amp;" seg. hasta la salida)","")),"")</f>
      </c>
    </row>
    <row r="166" spans="1:15" ht="12.75">
      <c r="A166" s="17">
        <f ca="1">OFFSET(Editor!$B$1,ROWS(Editor!$B$1:B169)*4+2,)</f>
        <v>0</v>
      </c>
      <c r="B166" s="17">
        <f ca="1">OFFSET(Editor!$B$1,ROWS(Editor!$B$1:B169)*4+3,)</f>
        <v>0</v>
      </c>
      <c r="C166" s="17">
        <f ca="1">OFFSET(Editor!$E$1,ROWS(Editor!$E$1:E169)*4+2,)</f>
        <v>0</v>
      </c>
      <c r="D166" s="98">
        <f ca="1">OFFSET(Editor!$B$1,ROWS(Editor!$B$1:B169)*4+4,)</f>
        <v>0</v>
      </c>
      <c r="E166" s="47">
        <f ca="1">OFFSET(Editor!$H$1,ROWS(Editor!$H$1:H169)*4+2,)</f>
        <v>0</v>
      </c>
      <c r="F166" s="47">
        <f ca="1">OFFSET(Editor!$H$1,ROWS(Editor!$H$1:H169)*4+3,)</f>
        <v>0</v>
      </c>
      <c r="G166" s="47">
        <f ca="1">OFFSET(Editor!$G$1,ROWS(Editor!$G$1:G169)*4+2,)</f>
        <v>0</v>
      </c>
      <c r="H166" s="47">
        <f ca="1">OFFSET(Editor!$I$1,ROWS(Editor!$I$1:I169)*4+2,)</f>
        <v>0</v>
      </c>
      <c r="I166" s="47">
        <f ca="1">OFFSET(Editor!$G$1,ROWS(Editor!$G$1:G169)*4+3,)</f>
        <v>0</v>
      </c>
      <c r="J166" s="47">
        <f ca="1">OFFSET(Editor!$I$1,ROWS(Editor!$I$1:I169)*4+3,)</f>
        <v>0</v>
      </c>
      <c r="K166">
        <f ca="1">OFFSET(Editor!$J$1,ROWS(Editor!$J$1:J169)*4+3,)</f>
        <v>0</v>
      </c>
      <c r="L166">
        <f>(D166*Config!$G$7)/Config!$C$7</f>
        <v>0</v>
      </c>
      <c r="M166" s="169">
        <f ca="1">OFFSET(Editor!$N$1,ROWS(Editor!$N$1:N169)*4+3,)</f>
        <v>0</v>
      </c>
      <c r="N166">
        <f>IF(OR(A166=0,B166=0),"",IF(L166&lt;=0,"Ilógico: el tiempo de salida del subtítulo es menor o igual que el de entrada.",IF(AND(A167-B166&lt;=0,A167&lt;&gt;0),"¡Subtítulo solapado con el siguiente!",IF(A167-B166&gt;=Config!$C$6,"",IF(A167=0,"",IF(A167-B166&lt;Config!$C$6,"¡Tiempo INSUFICIENTE entre subtítulos!"))))&amp;IF(D166&gt;Config!$C$7," ¡Duración superior a "&amp;Config!$C$7&amp;" segundos!",IF(D166&gt;=Config!$C$8,"",IF(D166&lt;Config!$C$8," ¡Duración inferior a "&amp;Config!$C$8&amp;" segundos!")))&amp;IF(OR(K166&gt;Config!$C$9+(Config!$C$9*Config!$C$11),K166&gt;L166+(L166*Config!$C$11))," ¡EXCESO DE CARACTERES!","")&amp;IF(H166&lt;=Config!$G$10,"",IF(H166&gt;=Config!$G$10," ¡Línea 1 demasiado larga!"))&amp;IF(J166&lt;=Config!$G$10,"",IF(J166&gt;=Config!$G$10," ¡Línea 2 demasiado larga!"))))</f>
      </c>
      <c r="O166" s="18">
        <f>_xlfn.IFERROR(IF(OR(A166=0,B166=0),"",(IF(ISERROR(INDEX(Planos!$A$3:$A$5000,MATCH(1,INDEX((Planos!$A$3:$A$5000&gt;=A166)*(Planos!$A$3:$A$5000&lt;=B166),),0))),"","Cambio de plano en fotograma "&amp;INDEX(Planos!$A$3:$A$5000,MATCH(1,INDEX((Planos!$A$3:$A$5000&gt;=A166)*(Planos!$A$3:$A$5000&lt;=B166),),0)))))&amp;IF(OR(A166=0,B166=0),"",IF(INDEX(Planos!$A$3:$A$5000,MATCH(1,INDEX((Planos!$A$3:$A$5000&gt;=A166)*(Planos!$A$3:$A$5000&lt;=B166),),0))&lt;A166+Config!$C$8*Config!$C$5," (menos de "&amp;Config!$C$8&amp;" seg. desde la entrada)",""))&amp;IF(OR(A166=0,B166=0),"",IF(INDEX(Planos!$A$3:$A$5000,MATCH(1,INDEX((Planos!$A$3:$A$5000&gt;=A166)*(Planos!$A$3:$A$5000&lt;=B166),),0))&gt;B166-Config!$C$8*Config!$C$5," (menos de "&amp;Config!$C$8&amp;" seg. hasta la salida)","")),"")</f>
      </c>
    </row>
    <row r="167" spans="1:15" ht="12.75">
      <c r="A167" s="17">
        <f ca="1">OFFSET(Editor!$B$1,ROWS(Editor!$B$1:B170)*4+2,)</f>
        <v>0</v>
      </c>
      <c r="B167" s="17">
        <f ca="1">OFFSET(Editor!$B$1,ROWS(Editor!$B$1:B170)*4+3,)</f>
        <v>0</v>
      </c>
      <c r="C167" s="17">
        <f ca="1">OFFSET(Editor!$E$1,ROWS(Editor!$E$1:E170)*4+2,)</f>
        <v>0</v>
      </c>
      <c r="D167" s="98">
        <f ca="1">OFFSET(Editor!$B$1,ROWS(Editor!$B$1:B170)*4+4,)</f>
        <v>0</v>
      </c>
      <c r="E167" s="47">
        <f ca="1">OFFSET(Editor!$H$1,ROWS(Editor!$H$1:H170)*4+2,)</f>
        <v>0</v>
      </c>
      <c r="F167" s="47">
        <f ca="1">OFFSET(Editor!$H$1,ROWS(Editor!$H$1:H170)*4+3,)</f>
        <v>0</v>
      </c>
      <c r="G167" s="47">
        <f ca="1">OFFSET(Editor!$G$1,ROWS(Editor!$G$1:G170)*4+2,)</f>
        <v>0</v>
      </c>
      <c r="H167" s="47">
        <f ca="1">OFFSET(Editor!$I$1,ROWS(Editor!$I$1:I170)*4+2,)</f>
        <v>0</v>
      </c>
      <c r="I167" s="47">
        <f ca="1">OFFSET(Editor!$G$1,ROWS(Editor!$G$1:G170)*4+3,)</f>
        <v>0</v>
      </c>
      <c r="J167" s="47">
        <f ca="1">OFFSET(Editor!$I$1,ROWS(Editor!$I$1:I170)*4+3,)</f>
        <v>0</v>
      </c>
      <c r="K167">
        <f ca="1">OFFSET(Editor!$J$1,ROWS(Editor!$J$1:J170)*4+3,)</f>
        <v>0</v>
      </c>
      <c r="L167">
        <f>(D167*Config!$G$7)/Config!$C$7</f>
        <v>0</v>
      </c>
      <c r="M167" s="169">
        <f ca="1">OFFSET(Editor!$N$1,ROWS(Editor!$N$1:N170)*4+3,)</f>
        <v>0</v>
      </c>
      <c r="N167">
        <f>IF(OR(A167=0,B167=0),"",IF(L167&lt;=0,"Ilógico: el tiempo de salida del subtítulo es menor o igual que el de entrada.",IF(AND(A168-B167&lt;=0,A168&lt;&gt;0),"¡Subtítulo solapado con el siguiente!",IF(A168-B167&gt;=Config!$C$6,"",IF(A168=0,"",IF(A168-B167&lt;Config!$C$6,"¡Tiempo INSUFICIENTE entre subtítulos!"))))&amp;IF(D167&gt;Config!$C$7," ¡Duración superior a "&amp;Config!$C$7&amp;" segundos!",IF(D167&gt;=Config!$C$8,"",IF(D167&lt;Config!$C$8," ¡Duración inferior a "&amp;Config!$C$8&amp;" segundos!")))&amp;IF(OR(K167&gt;Config!$C$9+(Config!$C$9*Config!$C$11),K167&gt;L167+(L167*Config!$C$11))," ¡EXCESO DE CARACTERES!","")&amp;IF(H167&lt;=Config!$G$10,"",IF(H167&gt;=Config!$G$10," ¡Línea 1 demasiado larga!"))&amp;IF(J167&lt;=Config!$G$10,"",IF(J167&gt;=Config!$G$10," ¡Línea 2 demasiado larga!"))))</f>
      </c>
      <c r="O167" s="18">
        <f>_xlfn.IFERROR(IF(OR(A167=0,B167=0),"",(IF(ISERROR(INDEX(Planos!$A$3:$A$5000,MATCH(1,INDEX((Planos!$A$3:$A$5000&gt;=A167)*(Planos!$A$3:$A$5000&lt;=B167),),0))),"","Cambio de plano en fotograma "&amp;INDEX(Planos!$A$3:$A$5000,MATCH(1,INDEX((Planos!$A$3:$A$5000&gt;=A167)*(Planos!$A$3:$A$5000&lt;=B167),),0)))))&amp;IF(OR(A167=0,B167=0),"",IF(INDEX(Planos!$A$3:$A$5000,MATCH(1,INDEX((Planos!$A$3:$A$5000&gt;=A167)*(Planos!$A$3:$A$5000&lt;=B167),),0))&lt;A167+Config!$C$8*Config!$C$5," (menos de "&amp;Config!$C$8&amp;" seg. desde la entrada)",""))&amp;IF(OR(A167=0,B167=0),"",IF(INDEX(Planos!$A$3:$A$5000,MATCH(1,INDEX((Planos!$A$3:$A$5000&gt;=A167)*(Planos!$A$3:$A$5000&lt;=B167),),0))&gt;B167-Config!$C$8*Config!$C$5," (menos de "&amp;Config!$C$8&amp;" seg. hasta la salida)","")),"")</f>
      </c>
    </row>
    <row r="168" spans="1:15" ht="12.75">
      <c r="A168" s="17">
        <f ca="1">OFFSET(Editor!$B$1,ROWS(Editor!$B$1:B171)*4+2,)</f>
        <v>0</v>
      </c>
      <c r="B168" s="17">
        <f ca="1">OFFSET(Editor!$B$1,ROWS(Editor!$B$1:B171)*4+3,)</f>
        <v>0</v>
      </c>
      <c r="C168" s="17">
        <f ca="1">OFFSET(Editor!$E$1,ROWS(Editor!$E$1:E171)*4+2,)</f>
        <v>0</v>
      </c>
      <c r="D168" s="98">
        <f ca="1">OFFSET(Editor!$B$1,ROWS(Editor!$B$1:B171)*4+4,)</f>
        <v>0</v>
      </c>
      <c r="E168" s="47">
        <f ca="1">OFFSET(Editor!$H$1,ROWS(Editor!$H$1:H171)*4+2,)</f>
        <v>0</v>
      </c>
      <c r="F168" s="47">
        <f ca="1">OFFSET(Editor!$H$1,ROWS(Editor!$H$1:H171)*4+3,)</f>
        <v>0</v>
      </c>
      <c r="G168" s="47">
        <f ca="1">OFFSET(Editor!$G$1,ROWS(Editor!$G$1:G171)*4+2,)</f>
        <v>0</v>
      </c>
      <c r="H168" s="47">
        <f ca="1">OFFSET(Editor!$I$1,ROWS(Editor!$I$1:I171)*4+2,)</f>
        <v>0</v>
      </c>
      <c r="I168" s="47">
        <f ca="1">OFFSET(Editor!$G$1,ROWS(Editor!$G$1:G171)*4+3,)</f>
        <v>0</v>
      </c>
      <c r="J168" s="47">
        <f ca="1">OFFSET(Editor!$I$1,ROWS(Editor!$I$1:I171)*4+3,)</f>
        <v>0</v>
      </c>
      <c r="K168">
        <f ca="1">OFFSET(Editor!$J$1,ROWS(Editor!$J$1:J171)*4+3,)</f>
        <v>0</v>
      </c>
      <c r="L168">
        <f>(D168*Config!$G$7)/Config!$C$7</f>
        <v>0</v>
      </c>
      <c r="M168" s="169">
        <f ca="1">OFFSET(Editor!$N$1,ROWS(Editor!$N$1:N171)*4+3,)</f>
        <v>0</v>
      </c>
      <c r="N168">
        <f>IF(OR(A168=0,B168=0),"",IF(L168&lt;=0,"Ilógico: el tiempo de salida del subtítulo es menor o igual que el de entrada.",IF(AND(A169-B168&lt;=0,A169&lt;&gt;0),"¡Subtítulo solapado con el siguiente!",IF(A169-B168&gt;=Config!$C$6,"",IF(A169=0,"",IF(A169-B168&lt;Config!$C$6,"¡Tiempo INSUFICIENTE entre subtítulos!"))))&amp;IF(D168&gt;Config!$C$7," ¡Duración superior a "&amp;Config!$C$7&amp;" segundos!",IF(D168&gt;=Config!$C$8,"",IF(D168&lt;Config!$C$8," ¡Duración inferior a "&amp;Config!$C$8&amp;" segundos!")))&amp;IF(OR(K168&gt;Config!$C$9+(Config!$C$9*Config!$C$11),K168&gt;L168+(L168*Config!$C$11))," ¡EXCESO DE CARACTERES!","")&amp;IF(H168&lt;=Config!$G$10,"",IF(H168&gt;=Config!$G$10," ¡Línea 1 demasiado larga!"))&amp;IF(J168&lt;=Config!$G$10,"",IF(J168&gt;=Config!$G$10," ¡Línea 2 demasiado larga!"))))</f>
      </c>
      <c r="O168" s="18">
        <f>_xlfn.IFERROR(IF(OR(A168=0,B168=0),"",(IF(ISERROR(INDEX(Planos!$A$3:$A$5000,MATCH(1,INDEX((Planos!$A$3:$A$5000&gt;=A168)*(Planos!$A$3:$A$5000&lt;=B168),),0))),"","Cambio de plano en fotograma "&amp;INDEX(Planos!$A$3:$A$5000,MATCH(1,INDEX((Planos!$A$3:$A$5000&gt;=A168)*(Planos!$A$3:$A$5000&lt;=B168),),0)))))&amp;IF(OR(A168=0,B168=0),"",IF(INDEX(Planos!$A$3:$A$5000,MATCH(1,INDEX((Planos!$A$3:$A$5000&gt;=A168)*(Planos!$A$3:$A$5000&lt;=B168),),0))&lt;A168+Config!$C$8*Config!$C$5," (menos de "&amp;Config!$C$8&amp;" seg. desde la entrada)",""))&amp;IF(OR(A168=0,B168=0),"",IF(INDEX(Planos!$A$3:$A$5000,MATCH(1,INDEX((Planos!$A$3:$A$5000&gt;=A168)*(Planos!$A$3:$A$5000&lt;=B168),),0))&gt;B168-Config!$C$8*Config!$C$5," (menos de "&amp;Config!$C$8&amp;" seg. hasta la salida)","")),"")</f>
      </c>
    </row>
    <row r="169" spans="1:15" ht="12.75">
      <c r="A169" s="17">
        <f ca="1">OFFSET(Editor!$B$1,ROWS(Editor!$B$1:B172)*4+2,)</f>
        <v>0</v>
      </c>
      <c r="B169" s="17">
        <f ca="1">OFFSET(Editor!$B$1,ROWS(Editor!$B$1:B172)*4+3,)</f>
        <v>0</v>
      </c>
      <c r="C169" s="17">
        <f ca="1">OFFSET(Editor!$E$1,ROWS(Editor!$E$1:E172)*4+2,)</f>
        <v>0</v>
      </c>
      <c r="D169" s="98">
        <f ca="1">OFFSET(Editor!$B$1,ROWS(Editor!$B$1:B172)*4+4,)</f>
        <v>0</v>
      </c>
      <c r="E169" s="47">
        <f ca="1">OFFSET(Editor!$H$1,ROWS(Editor!$H$1:H172)*4+2,)</f>
        <v>0</v>
      </c>
      <c r="F169" s="47">
        <f ca="1">OFFSET(Editor!$H$1,ROWS(Editor!$H$1:H172)*4+3,)</f>
        <v>0</v>
      </c>
      <c r="G169" s="47">
        <f ca="1">OFFSET(Editor!$G$1,ROWS(Editor!$G$1:G172)*4+2,)</f>
        <v>0</v>
      </c>
      <c r="H169" s="47">
        <f ca="1">OFFSET(Editor!$I$1,ROWS(Editor!$I$1:I172)*4+2,)</f>
        <v>0</v>
      </c>
      <c r="I169" s="47">
        <f ca="1">OFFSET(Editor!$G$1,ROWS(Editor!$G$1:G172)*4+3,)</f>
        <v>0</v>
      </c>
      <c r="J169" s="47">
        <f ca="1">OFFSET(Editor!$I$1,ROWS(Editor!$I$1:I172)*4+3,)</f>
        <v>0</v>
      </c>
      <c r="K169">
        <f ca="1">OFFSET(Editor!$J$1,ROWS(Editor!$J$1:J172)*4+3,)</f>
        <v>0</v>
      </c>
      <c r="L169">
        <f>(D169*Config!$G$7)/Config!$C$7</f>
        <v>0</v>
      </c>
      <c r="M169" s="169">
        <f ca="1">OFFSET(Editor!$N$1,ROWS(Editor!$N$1:N172)*4+3,)</f>
        <v>0</v>
      </c>
      <c r="N169">
        <f>IF(OR(A169=0,B169=0),"",IF(L169&lt;=0,"Ilógico: el tiempo de salida del subtítulo es menor o igual que el de entrada.",IF(AND(A170-B169&lt;=0,A170&lt;&gt;0),"¡Subtítulo solapado con el siguiente!",IF(A170-B169&gt;=Config!$C$6,"",IF(A170=0,"",IF(A170-B169&lt;Config!$C$6,"¡Tiempo INSUFICIENTE entre subtítulos!"))))&amp;IF(D169&gt;Config!$C$7," ¡Duración superior a "&amp;Config!$C$7&amp;" segundos!",IF(D169&gt;=Config!$C$8,"",IF(D169&lt;Config!$C$8," ¡Duración inferior a "&amp;Config!$C$8&amp;" segundos!")))&amp;IF(OR(K169&gt;Config!$C$9+(Config!$C$9*Config!$C$11),K169&gt;L169+(L169*Config!$C$11))," ¡EXCESO DE CARACTERES!","")&amp;IF(H169&lt;=Config!$G$10,"",IF(H169&gt;=Config!$G$10," ¡Línea 1 demasiado larga!"))&amp;IF(J169&lt;=Config!$G$10,"",IF(J169&gt;=Config!$G$10," ¡Línea 2 demasiado larga!"))))</f>
      </c>
      <c r="O169" s="18">
        <f>_xlfn.IFERROR(IF(OR(A169=0,B169=0),"",(IF(ISERROR(INDEX(Planos!$A$3:$A$5000,MATCH(1,INDEX((Planos!$A$3:$A$5000&gt;=A169)*(Planos!$A$3:$A$5000&lt;=B169),),0))),"","Cambio de plano en fotograma "&amp;INDEX(Planos!$A$3:$A$5000,MATCH(1,INDEX((Planos!$A$3:$A$5000&gt;=A169)*(Planos!$A$3:$A$5000&lt;=B169),),0)))))&amp;IF(OR(A169=0,B169=0),"",IF(INDEX(Planos!$A$3:$A$5000,MATCH(1,INDEX((Planos!$A$3:$A$5000&gt;=A169)*(Planos!$A$3:$A$5000&lt;=B169),),0))&lt;A169+Config!$C$8*Config!$C$5," (menos de "&amp;Config!$C$8&amp;" seg. desde la entrada)",""))&amp;IF(OR(A169=0,B169=0),"",IF(INDEX(Planos!$A$3:$A$5000,MATCH(1,INDEX((Planos!$A$3:$A$5000&gt;=A169)*(Planos!$A$3:$A$5000&lt;=B169),),0))&gt;B169-Config!$C$8*Config!$C$5," (menos de "&amp;Config!$C$8&amp;" seg. hasta la salida)","")),"")</f>
      </c>
    </row>
    <row r="170" spans="1:15" ht="12.75">
      <c r="A170" s="17">
        <f ca="1">OFFSET(Editor!$B$1,ROWS(Editor!$B$1:B173)*4+2,)</f>
        <v>0</v>
      </c>
      <c r="B170" s="17">
        <f ca="1">OFFSET(Editor!$B$1,ROWS(Editor!$B$1:B173)*4+3,)</f>
        <v>0</v>
      </c>
      <c r="C170" s="17">
        <f ca="1">OFFSET(Editor!$E$1,ROWS(Editor!$E$1:E173)*4+2,)</f>
        <v>0</v>
      </c>
      <c r="D170" s="98">
        <f ca="1">OFFSET(Editor!$B$1,ROWS(Editor!$B$1:B173)*4+4,)</f>
        <v>0</v>
      </c>
      <c r="E170" s="47">
        <f ca="1">OFFSET(Editor!$H$1,ROWS(Editor!$H$1:H173)*4+2,)</f>
        <v>0</v>
      </c>
      <c r="F170" s="47">
        <f ca="1">OFFSET(Editor!$H$1,ROWS(Editor!$H$1:H173)*4+3,)</f>
        <v>0</v>
      </c>
      <c r="G170" s="47">
        <f ca="1">OFFSET(Editor!$G$1,ROWS(Editor!$G$1:G173)*4+2,)</f>
        <v>0</v>
      </c>
      <c r="H170" s="47">
        <f ca="1">OFFSET(Editor!$I$1,ROWS(Editor!$I$1:I173)*4+2,)</f>
        <v>0</v>
      </c>
      <c r="I170" s="47">
        <f ca="1">OFFSET(Editor!$G$1,ROWS(Editor!$G$1:G173)*4+3,)</f>
        <v>0</v>
      </c>
      <c r="J170" s="47">
        <f ca="1">OFFSET(Editor!$I$1,ROWS(Editor!$I$1:I173)*4+3,)</f>
        <v>0</v>
      </c>
      <c r="K170">
        <f ca="1">OFFSET(Editor!$J$1,ROWS(Editor!$J$1:J173)*4+3,)</f>
        <v>0</v>
      </c>
      <c r="L170">
        <f>(D170*Config!$G$7)/Config!$C$7</f>
        <v>0</v>
      </c>
      <c r="M170" s="169">
        <f ca="1">OFFSET(Editor!$N$1,ROWS(Editor!$N$1:N173)*4+3,)</f>
        <v>0</v>
      </c>
      <c r="N170">
        <f>IF(OR(A170=0,B170=0),"",IF(L170&lt;=0,"Ilógico: el tiempo de salida del subtítulo es menor o igual que el de entrada.",IF(AND(A171-B170&lt;=0,A171&lt;&gt;0),"¡Subtítulo solapado con el siguiente!",IF(A171-B170&gt;=Config!$C$6,"",IF(A171=0,"",IF(A171-B170&lt;Config!$C$6,"¡Tiempo INSUFICIENTE entre subtítulos!"))))&amp;IF(D170&gt;Config!$C$7," ¡Duración superior a "&amp;Config!$C$7&amp;" segundos!",IF(D170&gt;=Config!$C$8,"",IF(D170&lt;Config!$C$8," ¡Duración inferior a "&amp;Config!$C$8&amp;" segundos!")))&amp;IF(OR(K170&gt;Config!$C$9+(Config!$C$9*Config!$C$11),K170&gt;L170+(L170*Config!$C$11))," ¡EXCESO DE CARACTERES!","")&amp;IF(H170&lt;=Config!$G$10,"",IF(H170&gt;=Config!$G$10," ¡Línea 1 demasiado larga!"))&amp;IF(J170&lt;=Config!$G$10,"",IF(J170&gt;=Config!$G$10," ¡Línea 2 demasiado larga!"))))</f>
      </c>
      <c r="O170" s="18">
        <f>_xlfn.IFERROR(IF(OR(A170=0,B170=0),"",(IF(ISERROR(INDEX(Planos!$A$3:$A$5000,MATCH(1,INDEX((Planos!$A$3:$A$5000&gt;=A170)*(Planos!$A$3:$A$5000&lt;=B170),),0))),"","Cambio de plano en fotograma "&amp;INDEX(Planos!$A$3:$A$5000,MATCH(1,INDEX((Planos!$A$3:$A$5000&gt;=A170)*(Planos!$A$3:$A$5000&lt;=B170),),0)))))&amp;IF(OR(A170=0,B170=0),"",IF(INDEX(Planos!$A$3:$A$5000,MATCH(1,INDEX((Planos!$A$3:$A$5000&gt;=A170)*(Planos!$A$3:$A$5000&lt;=B170),),0))&lt;A170+Config!$C$8*Config!$C$5," (menos de "&amp;Config!$C$8&amp;" seg. desde la entrada)",""))&amp;IF(OR(A170=0,B170=0),"",IF(INDEX(Planos!$A$3:$A$5000,MATCH(1,INDEX((Planos!$A$3:$A$5000&gt;=A170)*(Planos!$A$3:$A$5000&lt;=B170),),0))&gt;B170-Config!$C$8*Config!$C$5," (menos de "&amp;Config!$C$8&amp;" seg. hasta la salida)","")),"")</f>
      </c>
    </row>
    <row r="171" spans="1:15" ht="12.75">
      <c r="A171" s="17">
        <f ca="1">OFFSET(Editor!$B$1,ROWS(Editor!$B$1:B174)*4+2,)</f>
        <v>0</v>
      </c>
      <c r="B171" s="17">
        <f ca="1">OFFSET(Editor!$B$1,ROWS(Editor!$B$1:B174)*4+3,)</f>
        <v>0</v>
      </c>
      <c r="C171" s="17">
        <f ca="1">OFFSET(Editor!$E$1,ROWS(Editor!$E$1:E174)*4+2,)</f>
        <v>0</v>
      </c>
      <c r="D171" s="98">
        <f ca="1">OFFSET(Editor!$B$1,ROWS(Editor!$B$1:B174)*4+4,)</f>
        <v>0</v>
      </c>
      <c r="E171" s="47">
        <f ca="1">OFFSET(Editor!$H$1,ROWS(Editor!$H$1:H174)*4+2,)</f>
        <v>0</v>
      </c>
      <c r="F171" s="47">
        <f ca="1">OFFSET(Editor!$H$1,ROWS(Editor!$H$1:H174)*4+3,)</f>
        <v>0</v>
      </c>
      <c r="G171" s="47">
        <f ca="1">OFFSET(Editor!$G$1,ROWS(Editor!$G$1:G174)*4+2,)</f>
        <v>0</v>
      </c>
      <c r="H171" s="47">
        <f ca="1">OFFSET(Editor!$I$1,ROWS(Editor!$I$1:I174)*4+2,)</f>
        <v>0</v>
      </c>
      <c r="I171" s="47">
        <f ca="1">OFFSET(Editor!$G$1,ROWS(Editor!$G$1:G174)*4+3,)</f>
        <v>0</v>
      </c>
      <c r="J171" s="47">
        <f ca="1">OFFSET(Editor!$I$1,ROWS(Editor!$I$1:I174)*4+3,)</f>
        <v>0</v>
      </c>
      <c r="K171">
        <f ca="1">OFFSET(Editor!$J$1,ROWS(Editor!$J$1:J174)*4+3,)</f>
        <v>0</v>
      </c>
      <c r="L171">
        <f>(D171*Config!$G$7)/Config!$C$7</f>
        <v>0</v>
      </c>
      <c r="M171" s="169">
        <f ca="1">OFFSET(Editor!$N$1,ROWS(Editor!$N$1:N174)*4+3,)</f>
        <v>0</v>
      </c>
      <c r="N171">
        <f>IF(OR(A171=0,B171=0),"",IF(L171&lt;=0,"Ilógico: el tiempo de salida del subtítulo es menor o igual que el de entrada.",IF(AND(A172-B171&lt;=0,A172&lt;&gt;0),"¡Subtítulo solapado con el siguiente!",IF(A172-B171&gt;=Config!$C$6,"",IF(A172=0,"",IF(A172-B171&lt;Config!$C$6,"¡Tiempo INSUFICIENTE entre subtítulos!"))))&amp;IF(D171&gt;Config!$C$7," ¡Duración superior a "&amp;Config!$C$7&amp;" segundos!",IF(D171&gt;=Config!$C$8,"",IF(D171&lt;Config!$C$8," ¡Duración inferior a "&amp;Config!$C$8&amp;" segundos!")))&amp;IF(OR(K171&gt;Config!$C$9+(Config!$C$9*Config!$C$11),K171&gt;L171+(L171*Config!$C$11))," ¡EXCESO DE CARACTERES!","")&amp;IF(H171&lt;=Config!$G$10,"",IF(H171&gt;=Config!$G$10," ¡Línea 1 demasiado larga!"))&amp;IF(J171&lt;=Config!$G$10,"",IF(J171&gt;=Config!$G$10," ¡Línea 2 demasiado larga!"))))</f>
      </c>
      <c r="O171" s="18">
        <f>_xlfn.IFERROR(IF(OR(A171=0,B171=0),"",(IF(ISERROR(INDEX(Planos!$A$3:$A$5000,MATCH(1,INDEX((Planos!$A$3:$A$5000&gt;=A171)*(Planos!$A$3:$A$5000&lt;=B171),),0))),"","Cambio de plano en fotograma "&amp;INDEX(Planos!$A$3:$A$5000,MATCH(1,INDEX((Planos!$A$3:$A$5000&gt;=A171)*(Planos!$A$3:$A$5000&lt;=B171),),0)))))&amp;IF(OR(A171=0,B171=0),"",IF(INDEX(Planos!$A$3:$A$5000,MATCH(1,INDEX((Planos!$A$3:$A$5000&gt;=A171)*(Planos!$A$3:$A$5000&lt;=B171),),0))&lt;A171+Config!$C$8*Config!$C$5," (menos de "&amp;Config!$C$8&amp;" seg. desde la entrada)",""))&amp;IF(OR(A171=0,B171=0),"",IF(INDEX(Planos!$A$3:$A$5000,MATCH(1,INDEX((Planos!$A$3:$A$5000&gt;=A171)*(Planos!$A$3:$A$5000&lt;=B171),),0))&gt;B171-Config!$C$8*Config!$C$5," (menos de "&amp;Config!$C$8&amp;" seg. hasta la salida)","")),"")</f>
      </c>
    </row>
    <row r="172" spans="1:15" ht="12.75">
      <c r="A172" s="17">
        <f ca="1">OFFSET(Editor!$B$1,ROWS(Editor!$B$1:B175)*4+2,)</f>
        <v>0</v>
      </c>
      <c r="B172" s="17">
        <f ca="1">OFFSET(Editor!$B$1,ROWS(Editor!$B$1:B175)*4+3,)</f>
        <v>0</v>
      </c>
      <c r="C172" s="17">
        <f ca="1">OFFSET(Editor!$E$1,ROWS(Editor!$E$1:E175)*4+2,)</f>
        <v>0</v>
      </c>
      <c r="D172" s="98">
        <f ca="1">OFFSET(Editor!$B$1,ROWS(Editor!$B$1:B175)*4+4,)</f>
        <v>0</v>
      </c>
      <c r="E172" s="47">
        <f ca="1">OFFSET(Editor!$H$1,ROWS(Editor!$H$1:H175)*4+2,)</f>
        <v>0</v>
      </c>
      <c r="F172" s="47">
        <f ca="1">OFFSET(Editor!$H$1,ROWS(Editor!$H$1:H175)*4+3,)</f>
        <v>0</v>
      </c>
      <c r="G172" s="47">
        <f ca="1">OFFSET(Editor!$G$1,ROWS(Editor!$G$1:G175)*4+2,)</f>
        <v>0</v>
      </c>
      <c r="H172" s="47">
        <f ca="1">OFFSET(Editor!$I$1,ROWS(Editor!$I$1:I175)*4+2,)</f>
        <v>0</v>
      </c>
      <c r="I172" s="47">
        <f ca="1">OFFSET(Editor!$G$1,ROWS(Editor!$G$1:G175)*4+3,)</f>
        <v>0</v>
      </c>
      <c r="J172" s="47">
        <f ca="1">OFFSET(Editor!$I$1,ROWS(Editor!$I$1:I175)*4+3,)</f>
        <v>0</v>
      </c>
      <c r="K172">
        <f ca="1">OFFSET(Editor!$J$1,ROWS(Editor!$J$1:J175)*4+3,)</f>
        <v>0</v>
      </c>
      <c r="L172">
        <f>(D172*Config!$G$7)/Config!$C$7</f>
        <v>0</v>
      </c>
      <c r="M172" s="169">
        <f ca="1">OFFSET(Editor!$N$1,ROWS(Editor!$N$1:N175)*4+3,)</f>
        <v>0</v>
      </c>
      <c r="N172">
        <f>IF(OR(A172=0,B172=0),"",IF(L172&lt;=0,"Ilógico: el tiempo de salida del subtítulo es menor o igual que el de entrada.",IF(AND(A173-B172&lt;=0,A173&lt;&gt;0),"¡Subtítulo solapado con el siguiente!",IF(A173-B172&gt;=Config!$C$6,"",IF(A173=0,"",IF(A173-B172&lt;Config!$C$6,"¡Tiempo INSUFICIENTE entre subtítulos!"))))&amp;IF(D172&gt;Config!$C$7," ¡Duración superior a "&amp;Config!$C$7&amp;" segundos!",IF(D172&gt;=Config!$C$8,"",IF(D172&lt;Config!$C$8," ¡Duración inferior a "&amp;Config!$C$8&amp;" segundos!")))&amp;IF(OR(K172&gt;Config!$C$9+(Config!$C$9*Config!$C$11),K172&gt;L172+(L172*Config!$C$11))," ¡EXCESO DE CARACTERES!","")&amp;IF(H172&lt;=Config!$G$10,"",IF(H172&gt;=Config!$G$10," ¡Línea 1 demasiado larga!"))&amp;IF(J172&lt;=Config!$G$10,"",IF(J172&gt;=Config!$G$10," ¡Línea 2 demasiado larga!"))))</f>
      </c>
      <c r="O172" s="18">
        <f>_xlfn.IFERROR(IF(OR(A172=0,B172=0),"",(IF(ISERROR(INDEX(Planos!$A$3:$A$5000,MATCH(1,INDEX((Planos!$A$3:$A$5000&gt;=A172)*(Planos!$A$3:$A$5000&lt;=B172),),0))),"","Cambio de plano en fotograma "&amp;INDEX(Planos!$A$3:$A$5000,MATCH(1,INDEX((Planos!$A$3:$A$5000&gt;=A172)*(Planos!$A$3:$A$5000&lt;=B172),),0)))))&amp;IF(OR(A172=0,B172=0),"",IF(INDEX(Planos!$A$3:$A$5000,MATCH(1,INDEX((Planos!$A$3:$A$5000&gt;=A172)*(Planos!$A$3:$A$5000&lt;=B172),),0))&lt;A172+Config!$C$8*Config!$C$5," (menos de "&amp;Config!$C$8&amp;" seg. desde la entrada)",""))&amp;IF(OR(A172=0,B172=0),"",IF(INDEX(Planos!$A$3:$A$5000,MATCH(1,INDEX((Planos!$A$3:$A$5000&gt;=A172)*(Planos!$A$3:$A$5000&lt;=B172),),0))&gt;B172-Config!$C$8*Config!$C$5," (menos de "&amp;Config!$C$8&amp;" seg. hasta la salida)","")),"")</f>
      </c>
    </row>
    <row r="173" spans="1:15" ht="12.75">
      <c r="A173" s="17">
        <f ca="1">OFFSET(Editor!$B$1,ROWS(Editor!$B$1:B176)*4+2,)</f>
        <v>0</v>
      </c>
      <c r="B173" s="17">
        <f ca="1">OFFSET(Editor!$B$1,ROWS(Editor!$B$1:B176)*4+3,)</f>
        <v>0</v>
      </c>
      <c r="C173" s="17">
        <f ca="1">OFFSET(Editor!$E$1,ROWS(Editor!$E$1:E176)*4+2,)</f>
        <v>0</v>
      </c>
      <c r="D173" s="98">
        <f ca="1">OFFSET(Editor!$B$1,ROWS(Editor!$B$1:B176)*4+4,)</f>
        <v>0</v>
      </c>
      <c r="E173" s="47">
        <f ca="1">OFFSET(Editor!$H$1,ROWS(Editor!$H$1:H176)*4+2,)</f>
        <v>0</v>
      </c>
      <c r="F173" s="47">
        <f ca="1">OFFSET(Editor!$H$1,ROWS(Editor!$H$1:H176)*4+3,)</f>
        <v>0</v>
      </c>
      <c r="G173" s="47">
        <f ca="1">OFFSET(Editor!$G$1,ROWS(Editor!$G$1:G176)*4+2,)</f>
        <v>0</v>
      </c>
      <c r="H173" s="47">
        <f ca="1">OFFSET(Editor!$I$1,ROWS(Editor!$I$1:I176)*4+2,)</f>
        <v>0</v>
      </c>
      <c r="I173" s="47">
        <f ca="1">OFFSET(Editor!$G$1,ROWS(Editor!$G$1:G176)*4+3,)</f>
        <v>0</v>
      </c>
      <c r="J173" s="47">
        <f ca="1">OFFSET(Editor!$I$1,ROWS(Editor!$I$1:I176)*4+3,)</f>
        <v>0</v>
      </c>
      <c r="K173">
        <f ca="1">OFFSET(Editor!$J$1,ROWS(Editor!$J$1:J176)*4+3,)</f>
        <v>0</v>
      </c>
      <c r="L173">
        <f>(D173*Config!$G$7)/Config!$C$7</f>
        <v>0</v>
      </c>
      <c r="M173" s="169">
        <f ca="1">OFFSET(Editor!$N$1,ROWS(Editor!$N$1:N176)*4+3,)</f>
        <v>0</v>
      </c>
      <c r="N173">
        <f>IF(OR(A173=0,B173=0),"",IF(L173&lt;=0,"Ilógico: el tiempo de salida del subtítulo es menor o igual que el de entrada.",IF(AND(A174-B173&lt;=0,A174&lt;&gt;0),"¡Subtítulo solapado con el siguiente!",IF(A174-B173&gt;=Config!$C$6,"",IF(A174=0,"",IF(A174-B173&lt;Config!$C$6,"¡Tiempo INSUFICIENTE entre subtítulos!"))))&amp;IF(D173&gt;Config!$C$7," ¡Duración superior a "&amp;Config!$C$7&amp;" segundos!",IF(D173&gt;=Config!$C$8,"",IF(D173&lt;Config!$C$8," ¡Duración inferior a "&amp;Config!$C$8&amp;" segundos!")))&amp;IF(OR(K173&gt;Config!$C$9+(Config!$C$9*Config!$C$11),K173&gt;L173+(L173*Config!$C$11))," ¡EXCESO DE CARACTERES!","")&amp;IF(H173&lt;=Config!$G$10,"",IF(H173&gt;=Config!$G$10," ¡Línea 1 demasiado larga!"))&amp;IF(J173&lt;=Config!$G$10,"",IF(J173&gt;=Config!$G$10," ¡Línea 2 demasiado larga!"))))</f>
      </c>
      <c r="O173" s="18">
        <f>_xlfn.IFERROR(IF(OR(A173=0,B173=0),"",(IF(ISERROR(INDEX(Planos!$A$3:$A$5000,MATCH(1,INDEX((Planos!$A$3:$A$5000&gt;=A173)*(Planos!$A$3:$A$5000&lt;=B173),),0))),"","Cambio de plano en fotograma "&amp;INDEX(Planos!$A$3:$A$5000,MATCH(1,INDEX((Planos!$A$3:$A$5000&gt;=A173)*(Planos!$A$3:$A$5000&lt;=B173),),0)))))&amp;IF(OR(A173=0,B173=0),"",IF(INDEX(Planos!$A$3:$A$5000,MATCH(1,INDEX((Planos!$A$3:$A$5000&gt;=A173)*(Planos!$A$3:$A$5000&lt;=B173),),0))&lt;A173+Config!$C$8*Config!$C$5," (menos de "&amp;Config!$C$8&amp;" seg. desde la entrada)",""))&amp;IF(OR(A173=0,B173=0),"",IF(INDEX(Planos!$A$3:$A$5000,MATCH(1,INDEX((Planos!$A$3:$A$5000&gt;=A173)*(Planos!$A$3:$A$5000&lt;=B173),),0))&gt;B173-Config!$C$8*Config!$C$5," (menos de "&amp;Config!$C$8&amp;" seg. hasta la salida)","")),"")</f>
      </c>
    </row>
    <row r="174" spans="1:15" ht="12.75">
      <c r="A174" s="17">
        <f ca="1">OFFSET(Editor!$B$1,ROWS(Editor!$B$1:B177)*4+2,)</f>
        <v>0</v>
      </c>
      <c r="B174" s="17">
        <f ca="1">OFFSET(Editor!$B$1,ROWS(Editor!$B$1:B177)*4+3,)</f>
        <v>0</v>
      </c>
      <c r="C174" s="17">
        <f ca="1">OFFSET(Editor!$E$1,ROWS(Editor!$E$1:E177)*4+2,)</f>
        <v>0</v>
      </c>
      <c r="D174" s="98">
        <f ca="1">OFFSET(Editor!$B$1,ROWS(Editor!$B$1:B177)*4+4,)</f>
        <v>0</v>
      </c>
      <c r="E174" s="47">
        <f ca="1">OFFSET(Editor!$H$1,ROWS(Editor!$H$1:H177)*4+2,)</f>
        <v>0</v>
      </c>
      <c r="F174" s="47">
        <f ca="1">OFFSET(Editor!$H$1,ROWS(Editor!$H$1:H177)*4+3,)</f>
        <v>0</v>
      </c>
      <c r="G174" s="47">
        <f ca="1">OFFSET(Editor!$G$1,ROWS(Editor!$G$1:G177)*4+2,)</f>
        <v>0</v>
      </c>
      <c r="H174" s="47">
        <f ca="1">OFFSET(Editor!$I$1,ROWS(Editor!$I$1:I177)*4+2,)</f>
        <v>0</v>
      </c>
      <c r="I174" s="47">
        <f ca="1">OFFSET(Editor!$G$1,ROWS(Editor!$G$1:G177)*4+3,)</f>
        <v>0</v>
      </c>
      <c r="J174" s="47">
        <f ca="1">OFFSET(Editor!$I$1,ROWS(Editor!$I$1:I177)*4+3,)</f>
        <v>0</v>
      </c>
      <c r="K174">
        <f ca="1">OFFSET(Editor!$J$1,ROWS(Editor!$J$1:J177)*4+3,)</f>
        <v>0</v>
      </c>
      <c r="L174">
        <f>(D174*Config!$G$7)/Config!$C$7</f>
        <v>0</v>
      </c>
      <c r="M174" s="169">
        <f ca="1">OFFSET(Editor!$N$1,ROWS(Editor!$N$1:N177)*4+3,)</f>
        <v>0</v>
      </c>
      <c r="N174">
        <f>IF(OR(A174=0,B174=0),"",IF(L174&lt;=0,"Ilógico: el tiempo de salida del subtítulo es menor o igual que el de entrada.",IF(AND(A175-B174&lt;=0,A175&lt;&gt;0),"¡Subtítulo solapado con el siguiente!",IF(A175-B174&gt;=Config!$C$6,"",IF(A175=0,"",IF(A175-B174&lt;Config!$C$6,"¡Tiempo INSUFICIENTE entre subtítulos!"))))&amp;IF(D174&gt;Config!$C$7," ¡Duración superior a "&amp;Config!$C$7&amp;" segundos!",IF(D174&gt;=Config!$C$8,"",IF(D174&lt;Config!$C$8," ¡Duración inferior a "&amp;Config!$C$8&amp;" segundos!")))&amp;IF(OR(K174&gt;Config!$C$9+(Config!$C$9*Config!$C$11),K174&gt;L174+(L174*Config!$C$11))," ¡EXCESO DE CARACTERES!","")&amp;IF(H174&lt;=Config!$G$10,"",IF(H174&gt;=Config!$G$10," ¡Línea 1 demasiado larga!"))&amp;IF(J174&lt;=Config!$G$10,"",IF(J174&gt;=Config!$G$10," ¡Línea 2 demasiado larga!"))))</f>
      </c>
      <c r="O174" s="18">
        <f>_xlfn.IFERROR(IF(OR(A174=0,B174=0),"",(IF(ISERROR(INDEX(Planos!$A$3:$A$5000,MATCH(1,INDEX((Planos!$A$3:$A$5000&gt;=A174)*(Planos!$A$3:$A$5000&lt;=B174),),0))),"","Cambio de plano en fotograma "&amp;INDEX(Planos!$A$3:$A$5000,MATCH(1,INDEX((Planos!$A$3:$A$5000&gt;=A174)*(Planos!$A$3:$A$5000&lt;=B174),),0)))))&amp;IF(OR(A174=0,B174=0),"",IF(INDEX(Planos!$A$3:$A$5000,MATCH(1,INDEX((Planos!$A$3:$A$5000&gt;=A174)*(Planos!$A$3:$A$5000&lt;=B174),),0))&lt;A174+Config!$C$8*Config!$C$5," (menos de "&amp;Config!$C$8&amp;" seg. desde la entrada)",""))&amp;IF(OR(A174=0,B174=0),"",IF(INDEX(Planos!$A$3:$A$5000,MATCH(1,INDEX((Planos!$A$3:$A$5000&gt;=A174)*(Planos!$A$3:$A$5000&lt;=B174),),0))&gt;B174-Config!$C$8*Config!$C$5," (menos de "&amp;Config!$C$8&amp;" seg. hasta la salida)","")),"")</f>
      </c>
    </row>
    <row r="175" spans="1:15" ht="12.75">
      <c r="A175" s="17">
        <f ca="1">OFFSET(Editor!$B$1,ROWS(Editor!$B$1:B178)*4+2,)</f>
        <v>0</v>
      </c>
      <c r="B175" s="17">
        <f ca="1">OFFSET(Editor!$B$1,ROWS(Editor!$B$1:B178)*4+3,)</f>
        <v>0</v>
      </c>
      <c r="C175" s="17">
        <f ca="1">OFFSET(Editor!$E$1,ROWS(Editor!$E$1:E178)*4+2,)</f>
        <v>0</v>
      </c>
      <c r="D175" s="98">
        <f ca="1">OFFSET(Editor!$B$1,ROWS(Editor!$B$1:B178)*4+4,)</f>
        <v>0</v>
      </c>
      <c r="E175" s="47">
        <f ca="1">OFFSET(Editor!$H$1,ROWS(Editor!$H$1:H178)*4+2,)</f>
        <v>0</v>
      </c>
      <c r="F175" s="47">
        <f ca="1">OFFSET(Editor!$H$1,ROWS(Editor!$H$1:H178)*4+3,)</f>
        <v>0</v>
      </c>
      <c r="G175" s="47">
        <f ca="1">OFFSET(Editor!$G$1,ROWS(Editor!$G$1:G178)*4+2,)</f>
        <v>0</v>
      </c>
      <c r="H175" s="47">
        <f ca="1">OFFSET(Editor!$I$1,ROWS(Editor!$I$1:I178)*4+2,)</f>
        <v>0</v>
      </c>
      <c r="I175" s="47">
        <f ca="1">OFFSET(Editor!$G$1,ROWS(Editor!$G$1:G178)*4+3,)</f>
        <v>0</v>
      </c>
      <c r="J175" s="47">
        <f ca="1">OFFSET(Editor!$I$1,ROWS(Editor!$I$1:I178)*4+3,)</f>
        <v>0</v>
      </c>
      <c r="K175">
        <f ca="1">OFFSET(Editor!$J$1,ROWS(Editor!$J$1:J178)*4+3,)</f>
        <v>0</v>
      </c>
      <c r="L175">
        <f>(D175*Config!$G$7)/Config!$C$7</f>
        <v>0</v>
      </c>
      <c r="M175" s="169">
        <f ca="1">OFFSET(Editor!$N$1,ROWS(Editor!$N$1:N178)*4+3,)</f>
        <v>0</v>
      </c>
      <c r="N175">
        <f>IF(OR(A175=0,B175=0),"",IF(L175&lt;=0,"Ilógico: el tiempo de salida del subtítulo es menor o igual que el de entrada.",IF(AND(A176-B175&lt;=0,A176&lt;&gt;0),"¡Subtítulo solapado con el siguiente!",IF(A176-B175&gt;=Config!$C$6,"",IF(A176=0,"",IF(A176-B175&lt;Config!$C$6,"¡Tiempo INSUFICIENTE entre subtítulos!"))))&amp;IF(D175&gt;Config!$C$7," ¡Duración superior a "&amp;Config!$C$7&amp;" segundos!",IF(D175&gt;=Config!$C$8,"",IF(D175&lt;Config!$C$8," ¡Duración inferior a "&amp;Config!$C$8&amp;" segundos!")))&amp;IF(OR(K175&gt;Config!$C$9+(Config!$C$9*Config!$C$11),K175&gt;L175+(L175*Config!$C$11))," ¡EXCESO DE CARACTERES!","")&amp;IF(H175&lt;=Config!$G$10,"",IF(H175&gt;=Config!$G$10," ¡Línea 1 demasiado larga!"))&amp;IF(J175&lt;=Config!$G$10,"",IF(J175&gt;=Config!$G$10," ¡Línea 2 demasiado larga!"))))</f>
      </c>
      <c r="O175" s="18">
        <f>_xlfn.IFERROR(IF(OR(A175=0,B175=0),"",(IF(ISERROR(INDEX(Planos!$A$3:$A$5000,MATCH(1,INDEX((Planos!$A$3:$A$5000&gt;=A175)*(Planos!$A$3:$A$5000&lt;=B175),),0))),"","Cambio de plano en fotograma "&amp;INDEX(Planos!$A$3:$A$5000,MATCH(1,INDEX((Planos!$A$3:$A$5000&gt;=A175)*(Planos!$A$3:$A$5000&lt;=B175),),0)))))&amp;IF(OR(A175=0,B175=0),"",IF(INDEX(Planos!$A$3:$A$5000,MATCH(1,INDEX((Planos!$A$3:$A$5000&gt;=A175)*(Planos!$A$3:$A$5000&lt;=B175),),0))&lt;A175+Config!$C$8*Config!$C$5," (menos de "&amp;Config!$C$8&amp;" seg. desde la entrada)",""))&amp;IF(OR(A175=0,B175=0),"",IF(INDEX(Planos!$A$3:$A$5000,MATCH(1,INDEX((Planos!$A$3:$A$5000&gt;=A175)*(Planos!$A$3:$A$5000&lt;=B175),),0))&gt;B175-Config!$C$8*Config!$C$5," (menos de "&amp;Config!$C$8&amp;" seg. hasta la salida)","")),"")</f>
      </c>
    </row>
    <row r="176" spans="1:15" ht="12.75">
      <c r="A176" s="17">
        <f ca="1">OFFSET(Editor!$B$1,ROWS(Editor!$B$1:B179)*4+2,)</f>
        <v>0</v>
      </c>
      <c r="B176" s="17">
        <f ca="1">OFFSET(Editor!$B$1,ROWS(Editor!$B$1:B179)*4+3,)</f>
        <v>0</v>
      </c>
      <c r="C176" s="17">
        <f ca="1">OFFSET(Editor!$E$1,ROWS(Editor!$E$1:E179)*4+2,)</f>
        <v>0</v>
      </c>
      <c r="D176" s="98">
        <f ca="1">OFFSET(Editor!$B$1,ROWS(Editor!$B$1:B179)*4+4,)</f>
        <v>0</v>
      </c>
      <c r="E176" s="47">
        <f ca="1">OFFSET(Editor!$H$1,ROWS(Editor!$H$1:H179)*4+2,)</f>
        <v>0</v>
      </c>
      <c r="F176" s="47">
        <f ca="1">OFFSET(Editor!$H$1,ROWS(Editor!$H$1:H179)*4+3,)</f>
        <v>0</v>
      </c>
      <c r="G176" s="47">
        <f ca="1">OFFSET(Editor!$G$1,ROWS(Editor!$G$1:G179)*4+2,)</f>
        <v>0</v>
      </c>
      <c r="H176" s="47">
        <f ca="1">OFFSET(Editor!$I$1,ROWS(Editor!$I$1:I179)*4+2,)</f>
        <v>0</v>
      </c>
      <c r="I176" s="47">
        <f ca="1">OFFSET(Editor!$G$1,ROWS(Editor!$G$1:G179)*4+3,)</f>
        <v>0</v>
      </c>
      <c r="J176" s="47">
        <f ca="1">OFFSET(Editor!$I$1,ROWS(Editor!$I$1:I179)*4+3,)</f>
        <v>0</v>
      </c>
      <c r="K176">
        <f ca="1">OFFSET(Editor!$J$1,ROWS(Editor!$J$1:J179)*4+3,)</f>
        <v>0</v>
      </c>
      <c r="L176">
        <f>(D176*Config!$G$7)/Config!$C$7</f>
        <v>0</v>
      </c>
      <c r="M176" s="169">
        <f ca="1">OFFSET(Editor!$N$1,ROWS(Editor!$N$1:N179)*4+3,)</f>
        <v>0</v>
      </c>
      <c r="N176">
        <f>IF(OR(A176=0,B176=0),"",IF(L176&lt;=0,"Ilógico: el tiempo de salida del subtítulo es menor o igual que el de entrada.",IF(AND(A177-B176&lt;=0,A177&lt;&gt;0),"¡Subtítulo solapado con el siguiente!",IF(A177-B176&gt;=Config!$C$6,"",IF(A177=0,"",IF(A177-B176&lt;Config!$C$6,"¡Tiempo INSUFICIENTE entre subtítulos!"))))&amp;IF(D176&gt;Config!$C$7," ¡Duración superior a "&amp;Config!$C$7&amp;" segundos!",IF(D176&gt;=Config!$C$8,"",IF(D176&lt;Config!$C$8," ¡Duración inferior a "&amp;Config!$C$8&amp;" segundos!")))&amp;IF(OR(K176&gt;Config!$C$9+(Config!$C$9*Config!$C$11),K176&gt;L176+(L176*Config!$C$11))," ¡EXCESO DE CARACTERES!","")&amp;IF(H176&lt;=Config!$G$10,"",IF(H176&gt;=Config!$G$10," ¡Línea 1 demasiado larga!"))&amp;IF(J176&lt;=Config!$G$10,"",IF(J176&gt;=Config!$G$10," ¡Línea 2 demasiado larga!"))))</f>
      </c>
      <c r="O176" s="18">
        <f>_xlfn.IFERROR(IF(OR(A176=0,B176=0),"",(IF(ISERROR(INDEX(Planos!$A$3:$A$5000,MATCH(1,INDEX((Planos!$A$3:$A$5000&gt;=A176)*(Planos!$A$3:$A$5000&lt;=B176),),0))),"","Cambio de plano en fotograma "&amp;INDEX(Planos!$A$3:$A$5000,MATCH(1,INDEX((Planos!$A$3:$A$5000&gt;=A176)*(Planos!$A$3:$A$5000&lt;=B176),),0)))))&amp;IF(OR(A176=0,B176=0),"",IF(INDEX(Planos!$A$3:$A$5000,MATCH(1,INDEX((Planos!$A$3:$A$5000&gt;=A176)*(Planos!$A$3:$A$5000&lt;=B176),),0))&lt;A176+Config!$C$8*Config!$C$5," (menos de "&amp;Config!$C$8&amp;" seg. desde la entrada)",""))&amp;IF(OR(A176=0,B176=0),"",IF(INDEX(Planos!$A$3:$A$5000,MATCH(1,INDEX((Planos!$A$3:$A$5000&gt;=A176)*(Planos!$A$3:$A$5000&lt;=B176),),0))&gt;B176-Config!$C$8*Config!$C$5," (menos de "&amp;Config!$C$8&amp;" seg. hasta la salida)","")),"")</f>
      </c>
    </row>
    <row r="177" spans="1:15" ht="12.75">
      <c r="A177" s="17">
        <f ca="1">OFFSET(Editor!$B$1,ROWS(Editor!$B$1:B180)*4+2,)</f>
        <v>0</v>
      </c>
      <c r="B177" s="17">
        <f ca="1">OFFSET(Editor!$B$1,ROWS(Editor!$B$1:B180)*4+3,)</f>
        <v>0</v>
      </c>
      <c r="C177" s="17">
        <f ca="1">OFFSET(Editor!$E$1,ROWS(Editor!$E$1:E180)*4+2,)</f>
        <v>0</v>
      </c>
      <c r="D177" s="98">
        <f ca="1">OFFSET(Editor!$B$1,ROWS(Editor!$B$1:B180)*4+4,)</f>
        <v>0</v>
      </c>
      <c r="E177" s="47">
        <f ca="1">OFFSET(Editor!$H$1,ROWS(Editor!$H$1:H180)*4+2,)</f>
        <v>0</v>
      </c>
      <c r="F177" s="47">
        <f ca="1">OFFSET(Editor!$H$1,ROWS(Editor!$H$1:H180)*4+3,)</f>
        <v>0</v>
      </c>
      <c r="G177" s="47">
        <f ca="1">OFFSET(Editor!$G$1,ROWS(Editor!$G$1:G180)*4+2,)</f>
        <v>0</v>
      </c>
      <c r="H177" s="47">
        <f ca="1">OFFSET(Editor!$I$1,ROWS(Editor!$I$1:I180)*4+2,)</f>
        <v>0</v>
      </c>
      <c r="I177" s="47">
        <f ca="1">OFFSET(Editor!$G$1,ROWS(Editor!$G$1:G180)*4+3,)</f>
        <v>0</v>
      </c>
      <c r="J177" s="47">
        <f ca="1">OFFSET(Editor!$I$1,ROWS(Editor!$I$1:I180)*4+3,)</f>
        <v>0</v>
      </c>
      <c r="K177">
        <f ca="1">OFFSET(Editor!$J$1,ROWS(Editor!$J$1:J180)*4+3,)</f>
        <v>0</v>
      </c>
      <c r="L177">
        <f>(D177*Config!$G$7)/Config!$C$7</f>
        <v>0</v>
      </c>
      <c r="M177" s="169">
        <f ca="1">OFFSET(Editor!$N$1,ROWS(Editor!$N$1:N180)*4+3,)</f>
        <v>0</v>
      </c>
      <c r="N177">
        <f>IF(OR(A177=0,B177=0),"",IF(L177&lt;=0,"Ilógico: el tiempo de salida del subtítulo es menor o igual que el de entrada.",IF(AND(A178-B177&lt;=0,A178&lt;&gt;0),"¡Subtítulo solapado con el siguiente!",IF(A178-B177&gt;=Config!$C$6,"",IF(A178=0,"",IF(A178-B177&lt;Config!$C$6,"¡Tiempo INSUFICIENTE entre subtítulos!"))))&amp;IF(D177&gt;Config!$C$7," ¡Duración superior a "&amp;Config!$C$7&amp;" segundos!",IF(D177&gt;=Config!$C$8,"",IF(D177&lt;Config!$C$8," ¡Duración inferior a "&amp;Config!$C$8&amp;" segundos!")))&amp;IF(OR(K177&gt;Config!$C$9+(Config!$C$9*Config!$C$11),K177&gt;L177+(L177*Config!$C$11))," ¡EXCESO DE CARACTERES!","")&amp;IF(H177&lt;=Config!$G$10,"",IF(H177&gt;=Config!$G$10," ¡Línea 1 demasiado larga!"))&amp;IF(J177&lt;=Config!$G$10,"",IF(J177&gt;=Config!$G$10," ¡Línea 2 demasiado larga!"))))</f>
      </c>
      <c r="O177" s="18">
        <f>_xlfn.IFERROR(IF(OR(A177=0,B177=0),"",(IF(ISERROR(INDEX(Planos!$A$3:$A$5000,MATCH(1,INDEX((Planos!$A$3:$A$5000&gt;=A177)*(Planos!$A$3:$A$5000&lt;=B177),),0))),"","Cambio de plano en fotograma "&amp;INDEX(Planos!$A$3:$A$5000,MATCH(1,INDEX((Planos!$A$3:$A$5000&gt;=A177)*(Planos!$A$3:$A$5000&lt;=B177),),0)))))&amp;IF(OR(A177=0,B177=0),"",IF(INDEX(Planos!$A$3:$A$5000,MATCH(1,INDEX((Planos!$A$3:$A$5000&gt;=A177)*(Planos!$A$3:$A$5000&lt;=B177),),0))&lt;A177+Config!$C$8*Config!$C$5," (menos de "&amp;Config!$C$8&amp;" seg. desde la entrada)",""))&amp;IF(OR(A177=0,B177=0),"",IF(INDEX(Planos!$A$3:$A$5000,MATCH(1,INDEX((Planos!$A$3:$A$5000&gt;=A177)*(Planos!$A$3:$A$5000&lt;=B177),),0))&gt;B177-Config!$C$8*Config!$C$5," (menos de "&amp;Config!$C$8&amp;" seg. hasta la salida)","")),"")</f>
      </c>
    </row>
    <row r="178" spans="1:15" ht="12.75">
      <c r="A178" s="17">
        <f ca="1">OFFSET(Editor!$B$1,ROWS(Editor!$B$1:B181)*4+2,)</f>
        <v>0</v>
      </c>
      <c r="B178" s="17">
        <f ca="1">OFFSET(Editor!$B$1,ROWS(Editor!$B$1:B181)*4+3,)</f>
        <v>0</v>
      </c>
      <c r="C178" s="17">
        <f ca="1">OFFSET(Editor!$E$1,ROWS(Editor!$E$1:E181)*4+2,)</f>
        <v>0</v>
      </c>
      <c r="D178" s="98">
        <f ca="1">OFFSET(Editor!$B$1,ROWS(Editor!$B$1:B181)*4+4,)</f>
        <v>0</v>
      </c>
      <c r="E178" s="47">
        <f ca="1">OFFSET(Editor!$H$1,ROWS(Editor!$H$1:H181)*4+2,)</f>
        <v>0</v>
      </c>
      <c r="F178" s="47">
        <f ca="1">OFFSET(Editor!$H$1,ROWS(Editor!$H$1:H181)*4+3,)</f>
        <v>0</v>
      </c>
      <c r="G178" s="47">
        <f ca="1">OFFSET(Editor!$G$1,ROWS(Editor!$G$1:G181)*4+2,)</f>
        <v>0</v>
      </c>
      <c r="H178" s="47">
        <f ca="1">OFFSET(Editor!$I$1,ROWS(Editor!$I$1:I181)*4+2,)</f>
        <v>0</v>
      </c>
      <c r="I178" s="47">
        <f ca="1">OFFSET(Editor!$G$1,ROWS(Editor!$G$1:G181)*4+3,)</f>
        <v>0</v>
      </c>
      <c r="J178" s="47">
        <f ca="1">OFFSET(Editor!$I$1,ROWS(Editor!$I$1:I181)*4+3,)</f>
        <v>0</v>
      </c>
      <c r="K178">
        <f ca="1">OFFSET(Editor!$J$1,ROWS(Editor!$J$1:J181)*4+3,)</f>
        <v>0</v>
      </c>
      <c r="L178">
        <f>(D178*Config!$G$7)/Config!$C$7</f>
        <v>0</v>
      </c>
      <c r="M178" s="169">
        <f ca="1">OFFSET(Editor!$N$1,ROWS(Editor!$N$1:N181)*4+3,)</f>
        <v>0</v>
      </c>
      <c r="N178">
        <f>IF(OR(A178=0,B178=0),"",IF(L178&lt;=0,"Ilógico: el tiempo de salida del subtítulo es menor o igual que el de entrada.",IF(AND(A179-B178&lt;=0,A179&lt;&gt;0),"¡Subtítulo solapado con el siguiente!",IF(A179-B178&gt;=Config!$C$6,"",IF(A179=0,"",IF(A179-B178&lt;Config!$C$6,"¡Tiempo INSUFICIENTE entre subtítulos!"))))&amp;IF(D178&gt;Config!$C$7," ¡Duración superior a "&amp;Config!$C$7&amp;" segundos!",IF(D178&gt;=Config!$C$8,"",IF(D178&lt;Config!$C$8," ¡Duración inferior a "&amp;Config!$C$8&amp;" segundos!")))&amp;IF(OR(K178&gt;Config!$C$9+(Config!$C$9*Config!$C$11),K178&gt;L178+(L178*Config!$C$11))," ¡EXCESO DE CARACTERES!","")&amp;IF(H178&lt;=Config!$G$10,"",IF(H178&gt;=Config!$G$10," ¡Línea 1 demasiado larga!"))&amp;IF(J178&lt;=Config!$G$10,"",IF(J178&gt;=Config!$G$10," ¡Línea 2 demasiado larga!"))))</f>
      </c>
      <c r="O178" s="18">
        <f>_xlfn.IFERROR(IF(OR(A178=0,B178=0),"",(IF(ISERROR(INDEX(Planos!$A$3:$A$5000,MATCH(1,INDEX((Planos!$A$3:$A$5000&gt;=A178)*(Planos!$A$3:$A$5000&lt;=B178),),0))),"","Cambio de plano en fotograma "&amp;INDEX(Planos!$A$3:$A$5000,MATCH(1,INDEX((Planos!$A$3:$A$5000&gt;=A178)*(Planos!$A$3:$A$5000&lt;=B178),),0)))))&amp;IF(OR(A178=0,B178=0),"",IF(INDEX(Planos!$A$3:$A$5000,MATCH(1,INDEX((Planos!$A$3:$A$5000&gt;=A178)*(Planos!$A$3:$A$5000&lt;=B178),),0))&lt;A178+Config!$C$8*Config!$C$5," (menos de "&amp;Config!$C$8&amp;" seg. desde la entrada)",""))&amp;IF(OR(A178=0,B178=0),"",IF(INDEX(Planos!$A$3:$A$5000,MATCH(1,INDEX((Planos!$A$3:$A$5000&gt;=A178)*(Planos!$A$3:$A$5000&lt;=B178),),0))&gt;B178-Config!$C$8*Config!$C$5," (menos de "&amp;Config!$C$8&amp;" seg. hasta la salida)","")),"")</f>
      </c>
    </row>
    <row r="179" spans="1:15" ht="12.75">
      <c r="A179" s="17">
        <f ca="1">OFFSET(Editor!$B$1,ROWS(Editor!$B$1:B182)*4+2,)</f>
        <v>0</v>
      </c>
      <c r="B179" s="17">
        <f ca="1">OFFSET(Editor!$B$1,ROWS(Editor!$B$1:B182)*4+3,)</f>
        <v>0</v>
      </c>
      <c r="C179" s="17">
        <f ca="1">OFFSET(Editor!$E$1,ROWS(Editor!$E$1:E182)*4+2,)</f>
        <v>0</v>
      </c>
      <c r="D179" s="98">
        <f ca="1">OFFSET(Editor!$B$1,ROWS(Editor!$B$1:B182)*4+4,)</f>
        <v>0</v>
      </c>
      <c r="E179" s="47">
        <f ca="1">OFFSET(Editor!$H$1,ROWS(Editor!$H$1:H182)*4+2,)</f>
        <v>0</v>
      </c>
      <c r="F179" s="47">
        <f ca="1">OFFSET(Editor!$H$1,ROWS(Editor!$H$1:H182)*4+3,)</f>
        <v>0</v>
      </c>
      <c r="G179" s="47">
        <f ca="1">OFFSET(Editor!$G$1,ROWS(Editor!$G$1:G182)*4+2,)</f>
        <v>0</v>
      </c>
      <c r="H179" s="47">
        <f ca="1">OFFSET(Editor!$I$1,ROWS(Editor!$I$1:I182)*4+2,)</f>
        <v>0</v>
      </c>
      <c r="I179" s="47">
        <f ca="1">OFFSET(Editor!$G$1,ROWS(Editor!$G$1:G182)*4+3,)</f>
        <v>0</v>
      </c>
      <c r="J179" s="47">
        <f ca="1">OFFSET(Editor!$I$1,ROWS(Editor!$I$1:I182)*4+3,)</f>
        <v>0</v>
      </c>
      <c r="K179">
        <f ca="1">OFFSET(Editor!$J$1,ROWS(Editor!$J$1:J182)*4+3,)</f>
        <v>0</v>
      </c>
      <c r="L179">
        <f>(D179*Config!$G$7)/Config!$C$7</f>
        <v>0</v>
      </c>
      <c r="M179" s="169">
        <f ca="1">OFFSET(Editor!$N$1,ROWS(Editor!$N$1:N182)*4+3,)</f>
        <v>0</v>
      </c>
      <c r="N179">
        <f>IF(OR(A179=0,B179=0),"",IF(L179&lt;=0,"Ilógico: el tiempo de salida del subtítulo es menor o igual que el de entrada.",IF(AND(A180-B179&lt;=0,A180&lt;&gt;0),"¡Subtítulo solapado con el siguiente!",IF(A180-B179&gt;=Config!$C$6,"",IF(A180=0,"",IF(A180-B179&lt;Config!$C$6,"¡Tiempo INSUFICIENTE entre subtítulos!"))))&amp;IF(D179&gt;Config!$C$7," ¡Duración superior a "&amp;Config!$C$7&amp;" segundos!",IF(D179&gt;=Config!$C$8,"",IF(D179&lt;Config!$C$8," ¡Duración inferior a "&amp;Config!$C$8&amp;" segundos!")))&amp;IF(OR(K179&gt;Config!$C$9+(Config!$C$9*Config!$C$11),K179&gt;L179+(L179*Config!$C$11))," ¡EXCESO DE CARACTERES!","")&amp;IF(H179&lt;=Config!$G$10,"",IF(H179&gt;=Config!$G$10," ¡Línea 1 demasiado larga!"))&amp;IF(J179&lt;=Config!$G$10,"",IF(J179&gt;=Config!$G$10," ¡Línea 2 demasiado larga!"))))</f>
      </c>
      <c r="O179" s="18">
        <f>_xlfn.IFERROR(IF(OR(A179=0,B179=0),"",(IF(ISERROR(INDEX(Planos!$A$3:$A$5000,MATCH(1,INDEX((Planos!$A$3:$A$5000&gt;=A179)*(Planos!$A$3:$A$5000&lt;=B179),),0))),"","Cambio de plano en fotograma "&amp;INDEX(Planos!$A$3:$A$5000,MATCH(1,INDEX((Planos!$A$3:$A$5000&gt;=A179)*(Planos!$A$3:$A$5000&lt;=B179),),0)))))&amp;IF(OR(A179=0,B179=0),"",IF(INDEX(Planos!$A$3:$A$5000,MATCH(1,INDEX((Planos!$A$3:$A$5000&gt;=A179)*(Planos!$A$3:$A$5000&lt;=B179),),0))&lt;A179+Config!$C$8*Config!$C$5," (menos de "&amp;Config!$C$8&amp;" seg. desde la entrada)",""))&amp;IF(OR(A179=0,B179=0),"",IF(INDEX(Planos!$A$3:$A$5000,MATCH(1,INDEX((Planos!$A$3:$A$5000&gt;=A179)*(Planos!$A$3:$A$5000&lt;=B179),),0))&gt;B179-Config!$C$8*Config!$C$5," (menos de "&amp;Config!$C$8&amp;" seg. hasta la salida)","")),"")</f>
      </c>
    </row>
    <row r="180" spans="1:15" ht="12.75">
      <c r="A180" s="17">
        <f ca="1">OFFSET(Editor!$B$1,ROWS(Editor!$B$1:B183)*4+2,)</f>
        <v>0</v>
      </c>
      <c r="B180" s="17">
        <f ca="1">OFFSET(Editor!$B$1,ROWS(Editor!$B$1:B183)*4+3,)</f>
        <v>0</v>
      </c>
      <c r="C180" s="17">
        <f ca="1">OFFSET(Editor!$E$1,ROWS(Editor!$E$1:E183)*4+2,)</f>
        <v>0</v>
      </c>
      <c r="D180" s="98">
        <f ca="1">OFFSET(Editor!$B$1,ROWS(Editor!$B$1:B183)*4+4,)</f>
        <v>0</v>
      </c>
      <c r="E180" s="47">
        <f ca="1">OFFSET(Editor!$H$1,ROWS(Editor!$H$1:H183)*4+2,)</f>
        <v>0</v>
      </c>
      <c r="F180" s="47">
        <f ca="1">OFFSET(Editor!$H$1,ROWS(Editor!$H$1:H183)*4+3,)</f>
        <v>0</v>
      </c>
      <c r="G180" s="47">
        <f ca="1">OFFSET(Editor!$G$1,ROWS(Editor!$G$1:G183)*4+2,)</f>
        <v>0</v>
      </c>
      <c r="H180" s="47">
        <f ca="1">OFFSET(Editor!$I$1,ROWS(Editor!$I$1:I183)*4+2,)</f>
        <v>0</v>
      </c>
      <c r="I180" s="47">
        <f ca="1">OFFSET(Editor!$G$1,ROWS(Editor!$G$1:G183)*4+3,)</f>
        <v>0</v>
      </c>
      <c r="J180" s="47">
        <f ca="1">OFFSET(Editor!$I$1,ROWS(Editor!$I$1:I183)*4+3,)</f>
        <v>0</v>
      </c>
      <c r="K180">
        <f ca="1">OFFSET(Editor!$J$1,ROWS(Editor!$J$1:J183)*4+3,)</f>
        <v>0</v>
      </c>
      <c r="L180">
        <f>(D180*Config!$G$7)/Config!$C$7</f>
        <v>0</v>
      </c>
      <c r="M180" s="169">
        <f ca="1">OFFSET(Editor!$N$1,ROWS(Editor!$N$1:N183)*4+3,)</f>
        <v>0</v>
      </c>
      <c r="N180">
        <f>IF(OR(A180=0,B180=0),"",IF(L180&lt;=0,"Ilógico: el tiempo de salida del subtítulo es menor o igual que el de entrada.",IF(AND(A181-B180&lt;=0,A181&lt;&gt;0),"¡Subtítulo solapado con el siguiente!",IF(A181-B180&gt;=Config!$C$6,"",IF(A181=0,"",IF(A181-B180&lt;Config!$C$6,"¡Tiempo INSUFICIENTE entre subtítulos!"))))&amp;IF(D180&gt;Config!$C$7," ¡Duración superior a "&amp;Config!$C$7&amp;" segundos!",IF(D180&gt;=Config!$C$8,"",IF(D180&lt;Config!$C$8," ¡Duración inferior a "&amp;Config!$C$8&amp;" segundos!")))&amp;IF(OR(K180&gt;Config!$C$9+(Config!$C$9*Config!$C$11),K180&gt;L180+(L180*Config!$C$11))," ¡EXCESO DE CARACTERES!","")&amp;IF(H180&lt;=Config!$G$10,"",IF(H180&gt;=Config!$G$10," ¡Línea 1 demasiado larga!"))&amp;IF(J180&lt;=Config!$G$10,"",IF(J180&gt;=Config!$G$10," ¡Línea 2 demasiado larga!"))))</f>
      </c>
      <c r="O180" s="18">
        <f>_xlfn.IFERROR(IF(OR(A180=0,B180=0),"",(IF(ISERROR(INDEX(Planos!$A$3:$A$5000,MATCH(1,INDEX((Planos!$A$3:$A$5000&gt;=A180)*(Planos!$A$3:$A$5000&lt;=B180),),0))),"","Cambio de plano en fotograma "&amp;INDEX(Planos!$A$3:$A$5000,MATCH(1,INDEX((Planos!$A$3:$A$5000&gt;=A180)*(Planos!$A$3:$A$5000&lt;=B180),),0)))))&amp;IF(OR(A180=0,B180=0),"",IF(INDEX(Planos!$A$3:$A$5000,MATCH(1,INDEX((Planos!$A$3:$A$5000&gt;=A180)*(Planos!$A$3:$A$5000&lt;=B180),),0))&lt;A180+Config!$C$8*Config!$C$5," (menos de "&amp;Config!$C$8&amp;" seg. desde la entrada)",""))&amp;IF(OR(A180=0,B180=0),"",IF(INDEX(Planos!$A$3:$A$5000,MATCH(1,INDEX((Planos!$A$3:$A$5000&gt;=A180)*(Planos!$A$3:$A$5000&lt;=B180),),0))&gt;B180-Config!$C$8*Config!$C$5," (menos de "&amp;Config!$C$8&amp;" seg. hasta la salida)","")),"")</f>
      </c>
    </row>
    <row r="181" spans="1:15" ht="12.75">
      <c r="A181" s="17">
        <f ca="1">OFFSET(Editor!$B$1,ROWS(Editor!$B$1:B184)*4+2,)</f>
        <v>0</v>
      </c>
      <c r="B181" s="17">
        <f ca="1">OFFSET(Editor!$B$1,ROWS(Editor!$B$1:B184)*4+3,)</f>
        <v>0</v>
      </c>
      <c r="C181" s="17">
        <f ca="1">OFFSET(Editor!$E$1,ROWS(Editor!$E$1:E184)*4+2,)</f>
        <v>0</v>
      </c>
      <c r="D181" s="98">
        <f ca="1">OFFSET(Editor!$B$1,ROWS(Editor!$B$1:B184)*4+4,)</f>
        <v>0</v>
      </c>
      <c r="E181" s="47">
        <f ca="1">OFFSET(Editor!$H$1,ROWS(Editor!$H$1:H184)*4+2,)</f>
        <v>0</v>
      </c>
      <c r="F181" s="47">
        <f ca="1">OFFSET(Editor!$H$1,ROWS(Editor!$H$1:H184)*4+3,)</f>
        <v>0</v>
      </c>
      <c r="G181" s="47">
        <f ca="1">OFFSET(Editor!$G$1,ROWS(Editor!$G$1:G184)*4+2,)</f>
        <v>0</v>
      </c>
      <c r="H181" s="47">
        <f ca="1">OFFSET(Editor!$I$1,ROWS(Editor!$I$1:I184)*4+2,)</f>
        <v>0</v>
      </c>
      <c r="I181" s="47">
        <f ca="1">OFFSET(Editor!$G$1,ROWS(Editor!$G$1:G184)*4+3,)</f>
        <v>0</v>
      </c>
      <c r="J181" s="47">
        <f ca="1">OFFSET(Editor!$I$1,ROWS(Editor!$I$1:I184)*4+3,)</f>
        <v>0</v>
      </c>
      <c r="K181">
        <f ca="1">OFFSET(Editor!$J$1,ROWS(Editor!$J$1:J184)*4+3,)</f>
        <v>0</v>
      </c>
      <c r="L181">
        <f>(D181*Config!$G$7)/Config!$C$7</f>
        <v>0</v>
      </c>
      <c r="M181" s="169">
        <f ca="1">OFFSET(Editor!$N$1,ROWS(Editor!$N$1:N184)*4+3,)</f>
        <v>0</v>
      </c>
      <c r="N181">
        <f>IF(OR(A181=0,B181=0),"",IF(L181&lt;=0,"Ilógico: el tiempo de salida del subtítulo es menor o igual que el de entrada.",IF(AND(A182-B181&lt;=0,A182&lt;&gt;0),"¡Subtítulo solapado con el siguiente!",IF(A182-B181&gt;=Config!$C$6,"",IF(A182=0,"",IF(A182-B181&lt;Config!$C$6,"¡Tiempo INSUFICIENTE entre subtítulos!"))))&amp;IF(D181&gt;Config!$C$7," ¡Duración superior a "&amp;Config!$C$7&amp;" segundos!",IF(D181&gt;=Config!$C$8,"",IF(D181&lt;Config!$C$8," ¡Duración inferior a "&amp;Config!$C$8&amp;" segundos!")))&amp;IF(OR(K181&gt;Config!$C$9+(Config!$C$9*Config!$C$11),K181&gt;L181+(L181*Config!$C$11))," ¡EXCESO DE CARACTERES!","")&amp;IF(H181&lt;=Config!$G$10,"",IF(H181&gt;=Config!$G$10," ¡Línea 1 demasiado larga!"))&amp;IF(J181&lt;=Config!$G$10,"",IF(J181&gt;=Config!$G$10," ¡Línea 2 demasiado larga!"))))</f>
      </c>
      <c r="O181" s="18">
        <f>_xlfn.IFERROR(IF(OR(A181=0,B181=0),"",(IF(ISERROR(INDEX(Planos!$A$3:$A$5000,MATCH(1,INDEX((Planos!$A$3:$A$5000&gt;=A181)*(Planos!$A$3:$A$5000&lt;=B181),),0))),"","Cambio de plano en fotograma "&amp;INDEX(Planos!$A$3:$A$5000,MATCH(1,INDEX((Planos!$A$3:$A$5000&gt;=A181)*(Planos!$A$3:$A$5000&lt;=B181),),0)))))&amp;IF(OR(A181=0,B181=0),"",IF(INDEX(Planos!$A$3:$A$5000,MATCH(1,INDEX((Planos!$A$3:$A$5000&gt;=A181)*(Planos!$A$3:$A$5000&lt;=B181),),0))&lt;A181+Config!$C$8*Config!$C$5," (menos de "&amp;Config!$C$8&amp;" seg. desde la entrada)",""))&amp;IF(OR(A181=0,B181=0),"",IF(INDEX(Planos!$A$3:$A$5000,MATCH(1,INDEX((Planos!$A$3:$A$5000&gt;=A181)*(Planos!$A$3:$A$5000&lt;=B181),),0))&gt;B181-Config!$C$8*Config!$C$5," (menos de "&amp;Config!$C$8&amp;" seg. hasta la salida)","")),"")</f>
      </c>
    </row>
    <row r="182" spans="1:15" ht="12.75">
      <c r="A182" s="17">
        <f ca="1">OFFSET(Editor!$B$1,ROWS(Editor!$B$1:B185)*4+2,)</f>
        <v>0</v>
      </c>
      <c r="B182" s="17">
        <f ca="1">OFFSET(Editor!$B$1,ROWS(Editor!$B$1:B185)*4+3,)</f>
        <v>0</v>
      </c>
      <c r="C182" s="17">
        <f ca="1">OFFSET(Editor!$E$1,ROWS(Editor!$E$1:E185)*4+2,)</f>
        <v>0</v>
      </c>
      <c r="D182" s="98">
        <f ca="1">OFFSET(Editor!$B$1,ROWS(Editor!$B$1:B185)*4+4,)</f>
        <v>0</v>
      </c>
      <c r="E182" s="47">
        <f ca="1">OFFSET(Editor!$H$1,ROWS(Editor!$H$1:H185)*4+2,)</f>
        <v>0</v>
      </c>
      <c r="F182" s="47">
        <f ca="1">OFFSET(Editor!$H$1,ROWS(Editor!$H$1:H185)*4+3,)</f>
        <v>0</v>
      </c>
      <c r="G182" s="47">
        <f ca="1">OFFSET(Editor!$G$1,ROWS(Editor!$G$1:G185)*4+2,)</f>
        <v>0</v>
      </c>
      <c r="H182" s="47">
        <f ca="1">OFFSET(Editor!$I$1,ROWS(Editor!$I$1:I185)*4+2,)</f>
        <v>0</v>
      </c>
      <c r="I182" s="47">
        <f ca="1">OFFSET(Editor!$G$1,ROWS(Editor!$G$1:G185)*4+3,)</f>
        <v>0</v>
      </c>
      <c r="J182" s="47">
        <f ca="1">OFFSET(Editor!$I$1,ROWS(Editor!$I$1:I185)*4+3,)</f>
        <v>0</v>
      </c>
      <c r="K182">
        <f ca="1">OFFSET(Editor!$J$1,ROWS(Editor!$J$1:J185)*4+3,)</f>
        <v>0</v>
      </c>
      <c r="L182">
        <f>(D182*Config!$G$7)/Config!$C$7</f>
        <v>0</v>
      </c>
      <c r="M182" s="169">
        <f ca="1">OFFSET(Editor!$N$1,ROWS(Editor!$N$1:N185)*4+3,)</f>
        <v>0</v>
      </c>
      <c r="N182">
        <f>IF(OR(A182=0,B182=0),"",IF(L182&lt;=0,"Ilógico: el tiempo de salida del subtítulo es menor o igual que el de entrada.",IF(AND(A183-B182&lt;=0,A183&lt;&gt;0),"¡Subtítulo solapado con el siguiente!",IF(A183-B182&gt;=Config!$C$6,"",IF(A183=0,"",IF(A183-B182&lt;Config!$C$6,"¡Tiempo INSUFICIENTE entre subtítulos!"))))&amp;IF(D182&gt;Config!$C$7," ¡Duración superior a "&amp;Config!$C$7&amp;" segundos!",IF(D182&gt;=Config!$C$8,"",IF(D182&lt;Config!$C$8," ¡Duración inferior a "&amp;Config!$C$8&amp;" segundos!")))&amp;IF(OR(K182&gt;Config!$C$9+(Config!$C$9*Config!$C$11),K182&gt;L182+(L182*Config!$C$11))," ¡EXCESO DE CARACTERES!","")&amp;IF(H182&lt;=Config!$G$10,"",IF(H182&gt;=Config!$G$10," ¡Línea 1 demasiado larga!"))&amp;IF(J182&lt;=Config!$G$10,"",IF(J182&gt;=Config!$G$10," ¡Línea 2 demasiado larga!"))))</f>
      </c>
      <c r="O182" s="18">
        <f>_xlfn.IFERROR(IF(OR(A182=0,B182=0),"",(IF(ISERROR(INDEX(Planos!$A$3:$A$5000,MATCH(1,INDEX((Planos!$A$3:$A$5000&gt;=A182)*(Planos!$A$3:$A$5000&lt;=B182),),0))),"","Cambio de plano en fotograma "&amp;INDEX(Planos!$A$3:$A$5000,MATCH(1,INDEX((Planos!$A$3:$A$5000&gt;=A182)*(Planos!$A$3:$A$5000&lt;=B182),),0)))))&amp;IF(OR(A182=0,B182=0),"",IF(INDEX(Planos!$A$3:$A$5000,MATCH(1,INDEX((Planos!$A$3:$A$5000&gt;=A182)*(Planos!$A$3:$A$5000&lt;=B182),),0))&lt;A182+Config!$C$8*Config!$C$5," (menos de "&amp;Config!$C$8&amp;" seg. desde la entrada)",""))&amp;IF(OR(A182=0,B182=0),"",IF(INDEX(Planos!$A$3:$A$5000,MATCH(1,INDEX((Planos!$A$3:$A$5000&gt;=A182)*(Planos!$A$3:$A$5000&lt;=B182),),0))&gt;B182-Config!$C$8*Config!$C$5," (menos de "&amp;Config!$C$8&amp;" seg. hasta la salida)","")),"")</f>
      </c>
    </row>
    <row r="183" spans="1:15" ht="12.75">
      <c r="A183" s="17">
        <f ca="1">OFFSET(Editor!$B$1,ROWS(Editor!$B$1:B186)*4+2,)</f>
        <v>0</v>
      </c>
      <c r="B183" s="17">
        <f ca="1">OFFSET(Editor!$B$1,ROWS(Editor!$B$1:B186)*4+3,)</f>
        <v>0</v>
      </c>
      <c r="C183" s="17">
        <f ca="1">OFFSET(Editor!$E$1,ROWS(Editor!$E$1:E186)*4+2,)</f>
        <v>0</v>
      </c>
      <c r="D183" s="98">
        <f ca="1">OFFSET(Editor!$B$1,ROWS(Editor!$B$1:B186)*4+4,)</f>
        <v>0</v>
      </c>
      <c r="E183" s="47">
        <f ca="1">OFFSET(Editor!$H$1,ROWS(Editor!$H$1:H186)*4+2,)</f>
        <v>0</v>
      </c>
      <c r="F183" s="47">
        <f ca="1">OFFSET(Editor!$H$1,ROWS(Editor!$H$1:H186)*4+3,)</f>
        <v>0</v>
      </c>
      <c r="G183" s="47">
        <f ca="1">OFFSET(Editor!$G$1,ROWS(Editor!$G$1:G186)*4+2,)</f>
        <v>0</v>
      </c>
      <c r="H183" s="47">
        <f ca="1">OFFSET(Editor!$I$1,ROWS(Editor!$I$1:I186)*4+2,)</f>
        <v>0</v>
      </c>
      <c r="I183" s="47">
        <f ca="1">OFFSET(Editor!$G$1,ROWS(Editor!$G$1:G186)*4+3,)</f>
        <v>0</v>
      </c>
      <c r="J183" s="47">
        <f ca="1">OFFSET(Editor!$I$1,ROWS(Editor!$I$1:I186)*4+3,)</f>
        <v>0</v>
      </c>
      <c r="K183">
        <f ca="1">OFFSET(Editor!$J$1,ROWS(Editor!$J$1:J186)*4+3,)</f>
        <v>0</v>
      </c>
      <c r="L183">
        <f>(D183*Config!$G$7)/Config!$C$7</f>
        <v>0</v>
      </c>
      <c r="M183" s="169">
        <f ca="1">OFFSET(Editor!$N$1,ROWS(Editor!$N$1:N186)*4+3,)</f>
        <v>0</v>
      </c>
      <c r="N183">
        <f>IF(OR(A183=0,B183=0),"",IF(L183&lt;=0,"Ilógico: el tiempo de salida del subtítulo es menor o igual que el de entrada.",IF(AND(A184-B183&lt;=0,A184&lt;&gt;0),"¡Subtítulo solapado con el siguiente!",IF(A184-B183&gt;=Config!$C$6,"",IF(A184=0,"",IF(A184-B183&lt;Config!$C$6,"¡Tiempo INSUFICIENTE entre subtítulos!"))))&amp;IF(D183&gt;Config!$C$7," ¡Duración superior a "&amp;Config!$C$7&amp;" segundos!",IF(D183&gt;=Config!$C$8,"",IF(D183&lt;Config!$C$8," ¡Duración inferior a "&amp;Config!$C$8&amp;" segundos!")))&amp;IF(OR(K183&gt;Config!$C$9+(Config!$C$9*Config!$C$11),K183&gt;L183+(L183*Config!$C$11))," ¡EXCESO DE CARACTERES!","")&amp;IF(H183&lt;=Config!$G$10,"",IF(H183&gt;=Config!$G$10," ¡Línea 1 demasiado larga!"))&amp;IF(J183&lt;=Config!$G$10,"",IF(J183&gt;=Config!$G$10," ¡Línea 2 demasiado larga!"))))</f>
      </c>
      <c r="O183" s="18">
        <f>_xlfn.IFERROR(IF(OR(A183=0,B183=0),"",(IF(ISERROR(INDEX(Planos!$A$3:$A$5000,MATCH(1,INDEX((Planos!$A$3:$A$5000&gt;=A183)*(Planos!$A$3:$A$5000&lt;=B183),),0))),"","Cambio de plano en fotograma "&amp;INDEX(Planos!$A$3:$A$5000,MATCH(1,INDEX((Planos!$A$3:$A$5000&gt;=A183)*(Planos!$A$3:$A$5000&lt;=B183),),0)))))&amp;IF(OR(A183=0,B183=0),"",IF(INDEX(Planos!$A$3:$A$5000,MATCH(1,INDEX((Planos!$A$3:$A$5000&gt;=A183)*(Planos!$A$3:$A$5000&lt;=B183),),0))&lt;A183+Config!$C$8*Config!$C$5," (menos de "&amp;Config!$C$8&amp;" seg. desde la entrada)",""))&amp;IF(OR(A183=0,B183=0),"",IF(INDEX(Planos!$A$3:$A$5000,MATCH(1,INDEX((Planos!$A$3:$A$5000&gt;=A183)*(Planos!$A$3:$A$5000&lt;=B183),),0))&gt;B183-Config!$C$8*Config!$C$5," (menos de "&amp;Config!$C$8&amp;" seg. hasta la salida)","")),"")</f>
      </c>
    </row>
    <row r="184" spans="1:15" ht="12.75">
      <c r="A184" s="17">
        <f ca="1">OFFSET(Editor!$B$1,ROWS(Editor!$B$1:B187)*4+2,)</f>
        <v>0</v>
      </c>
      <c r="B184" s="17">
        <f ca="1">OFFSET(Editor!$B$1,ROWS(Editor!$B$1:B187)*4+3,)</f>
        <v>0</v>
      </c>
      <c r="C184" s="17">
        <f ca="1">OFFSET(Editor!$E$1,ROWS(Editor!$E$1:E187)*4+2,)</f>
        <v>0</v>
      </c>
      <c r="D184" s="98">
        <f ca="1">OFFSET(Editor!$B$1,ROWS(Editor!$B$1:B187)*4+4,)</f>
        <v>0</v>
      </c>
      <c r="E184" s="47">
        <f ca="1">OFFSET(Editor!$H$1,ROWS(Editor!$H$1:H187)*4+2,)</f>
        <v>0</v>
      </c>
      <c r="F184" s="47">
        <f ca="1">OFFSET(Editor!$H$1,ROWS(Editor!$H$1:H187)*4+3,)</f>
        <v>0</v>
      </c>
      <c r="G184" s="47">
        <f ca="1">OFFSET(Editor!$G$1,ROWS(Editor!$G$1:G187)*4+2,)</f>
        <v>0</v>
      </c>
      <c r="H184" s="47">
        <f ca="1">OFFSET(Editor!$I$1,ROWS(Editor!$I$1:I187)*4+2,)</f>
        <v>0</v>
      </c>
      <c r="I184" s="47">
        <f ca="1">OFFSET(Editor!$G$1,ROWS(Editor!$G$1:G187)*4+3,)</f>
        <v>0</v>
      </c>
      <c r="J184" s="47">
        <f ca="1">OFFSET(Editor!$I$1,ROWS(Editor!$I$1:I187)*4+3,)</f>
        <v>0</v>
      </c>
      <c r="K184">
        <f ca="1">OFFSET(Editor!$J$1,ROWS(Editor!$J$1:J187)*4+3,)</f>
        <v>0</v>
      </c>
      <c r="L184">
        <f>(D184*Config!$G$7)/Config!$C$7</f>
        <v>0</v>
      </c>
      <c r="M184" s="169">
        <f ca="1">OFFSET(Editor!$N$1,ROWS(Editor!$N$1:N187)*4+3,)</f>
        <v>0</v>
      </c>
      <c r="N184">
        <f>IF(OR(A184=0,B184=0),"",IF(L184&lt;=0,"Ilógico: el tiempo de salida del subtítulo es menor o igual que el de entrada.",IF(AND(A185-B184&lt;=0,A185&lt;&gt;0),"¡Subtítulo solapado con el siguiente!",IF(A185-B184&gt;=Config!$C$6,"",IF(A185=0,"",IF(A185-B184&lt;Config!$C$6,"¡Tiempo INSUFICIENTE entre subtítulos!"))))&amp;IF(D184&gt;Config!$C$7," ¡Duración superior a "&amp;Config!$C$7&amp;" segundos!",IF(D184&gt;=Config!$C$8,"",IF(D184&lt;Config!$C$8," ¡Duración inferior a "&amp;Config!$C$8&amp;" segundos!")))&amp;IF(OR(K184&gt;Config!$C$9+(Config!$C$9*Config!$C$11),K184&gt;L184+(L184*Config!$C$11))," ¡EXCESO DE CARACTERES!","")&amp;IF(H184&lt;=Config!$G$10,"",IF(H184&gt;=Config!$G$10," ¡Línea 1 demasiado larga!"))&amp;IF(J184&lt;=Config!$G$10,"",IF(J184&gt;=Config!$G$10," ¡Línea 2 demasiado larga!"))))</f>
      </c>
      <c r="O184" s="18">
        <f>_xlfn.IFERROR(IF(OR(A184=0,B184=0),"",(IF(ISERROR(INDEX(Planos!$A$3:$A$5000,MATCH(1,INDEX((Planos!$A$3:$A$5000&gt;=A184)*(Planos!$A$3:$A$5000&lt;=B184),),0))),"","Cambio de plano en fotograma "&amp;INDEX(Planos!$A$3:$A$5000,MATCH(1,INDEX((Planos!$A$3:$A$5000&gt;=A184)*(Planos!$A$3:$A$5000&lt;=B184),),0)))))&amp;IF(OR(A184=0,B184=0),"",IF(INDEX(Planos!$A$3:$A$5000,MATCH(1,INDEX((Planos!$A$3:$A$5000&gt;=A184)*(Planos!$A$3:$A$5000&lt;=B184),),0))&lt;A184+Config!$C$8*Config!$C$5," (menos de "&amp;Config!$C$8&amp;" seg. desde la entrada)",""))&amp;IF(OR(A184=0,B184=0),"",IF(INDEX(Planos!$A$3:$A$5000,MATCH(1,INDEX((Planos!$A$3:$A$5000&gt;=A184)*(Planos!$A$3:$A$5000&lt;=B184),),0))&gt;B184-Config!$C$8*Config!$C$5," (menos de "&amp;Config!$C$8&amp;" seg. hasta la salida)","")),"")</f>
      </c>
    </row>
    <row r="185" spans="1:15" ht="12.75">
      <c r="A185" s="17">
        <f ca="1">OFFSET(Editor!$B$1,ROWS(Editor!$B$1:B188)*4+2,)</f>
        <v>0</v>
      </c>
      <c r="B185" s="17">
        <f ca="1">OFFSET(Editor!$B$1,ROWS(Editor!$B$1:B188)*4+3,)</f>
        <v>0</v>
      </c>
      <c r="C185" s="17">
        <f ca="1">OFFSET(Editor!$E$1,ROWS(Editor!$E$1:E188)*4+2,)</f>
        <v>0</v>
      </c>
      <c r="D185" s="98">
        <f ca="1">OFFSET(Editor!$B$1,ROWS(Editor!$B$1:B188)*4+4,)</f>
        <v>0</v>
      </c>
      <c r="E185" s="47">
        <f ca="1">OFFSET(Editor!$H$1,ROWS(Editor!$H$1:H188)*4+2,)</f>
        <v>0</v>
      </c>
      <c r="F185" s="47">
        <f ca="1">OFFSET(Editor!$H$1,ROWS(Editor!$H$1:H188)*4+3,)</f>
        <v>0</v>
      </c>
      <c r="G185" s="47">
        <f ca="1">OFFSET(Editor!$G$1,ROWS(Editor!$G$1:G188)*4+2,)</f>
        <v>0</v>
      </c>
      <c r="H185" s="47">
        <f ca="1">OFFSET(Editor!$I$1,ROWS(Editor!$I$1:I188)*4+2,)</f>
        <v>0</v>
      </c>
      <c r="I185" s="47">
        <f ca="1">OFFSET(Editor!$G$1,ROWS(Editor!$G$1:G188)*4+3,)</f>
        <v>0</v>
      </c>
      <c r="J185" s="47">
        <f ca="1">OFFSET(Editor!$I$1,ROWS(Editor!$I$1:I188)*4+3,)</f>
        <v>0</v>
      </c>
      <c r="K185">
        <f ca="1">OFFSET(Editor!$J$1,ROWS(Editor!$J$1:J188)*4+3,)</f>
        <v>0</v>
      </c>
      <c r="L185">
        <f>(D185*Config!$G$7)/Config!$C$7</f>
        <v>0</v>
      </c>
      <c r="M185" s="169">
        <f ca="1">OFFSET(Editor!$N$1,ROWS(Editor!$N$1:N188)*4+3,)</f>
        <v>0</v>
      </c>
      <c r="N185">
        <f>IF(OR(A185=0,B185=0),"",IF(L185&lt;=0,"Ilógico: el tiempo de salida del subtítulo es menor o igual que el de entrada.",IF(AND(A186-B185&lt;=0,A186&lt;&gt;0),"¡Subtítulo solapado con el siguiente!",IF(A186-B185&gt;=Config!$C$6,"",IF(A186=0,"",IF(A186-B185&lt;Config!$C$6,"¡Tiempo INSUFICIENTE entre subtítulos!"))))&amp;IF(D185&gt;Config!$C$7," ¡Duración superior a "&amp;Config!$C$7&amp;" segundos!",IF(D185&gt;=Config!$C$8,"",IF(D185&lt;Config!$C$8," ¡Duración inferior a "&amp;Config!$C$8&amp;" segundos!")))&amp;IF(OR(K185&gt;Config!$C$9+(Config!$C$9*Config!$C$11),K185&gt;L185+(L185*Config!$C$11))," ¡EXCESO DE CARACTERES!","")&amp;IF(H185&lt;=Config!$G$10,"",IF(H185&gt;=Config!$G$10," ¡Línea 1 demasiado larga!"))&amp;IF(J185&lt;=Config!$G$10,"",IF(J185&gt;=Config!$G$10," ¡Línea 2 demasiado larga!"))))</f>
      </c>
      <c r="O185" s="18">
        <f>_xlfn.IFERROR(IF(OR(A185=0,B185=0),"",(IF(ISERROR(INDEX(Planos!$A$3:$A$5000,MATCH(1,INDEX((Planos!$A$3:$A$5000&gt;=A185)*(Planos!$A$3:$A$5000&lt;=B185),),0))),"","Cambio de plano en fotograma "&amp;INDEX(Planos!$A$3:$A$5000,MATCH(1,INDEX((Planos!$A$3:$A$5000&gt;=A185)*(Planos!$A$3:$A$5000&lt;=B185),),0)))))&amp;IF(OR(A185=0,B185=0),"",IF(INDEX(Planos!$A$3:$A$5000,MATCH(1,INDEX((Planos!$A$3:$A$5000&gt;=A185)*(Planos!$A$3:$A$5000&lt;=B185),),0))&lt;A185+Config!$C$8*Config!$C$5," (menos de "&amp;Config!$C$8&amp;" seg. desde la entrada)",""))&amp;IF(OR(A185=0,B185=0),"",IF(INDEX(Planos!$A$3:$A$5000,MATCH(1,INDEX((Planos!$A$3:$A$5000&gt;=A185)*(Planos!$A$3:$A$5000&lt;=B185),),0))&gt;B185-Config!$C$8*Config!$C$5," (menos de "&amp;Config!$C$8&amp;" seg. hasta la salida)","")),"")</f>
      </c>
    </row>
    <row r="186" spans="1:15" ht="12.75">
      <c r="A186" s="17">
        <f ca="1">OFFSET(Editor!$B$1,ROWS(Editor!$B$1:B189)*4+2,)</f>
        <v>0</v>
      </c>
      <c r="B186" s="17">
        <f ca="1">OFFSET(Editor!$B$1,ROWS(Editor!$B$1:B189)*4+3,)</f>
        <v>0</v>
      </c>
      <c r="C186" s="17">
        <f ca="1">OFFSET(Editor!$E$1,ROWS(Editor!$E$1:E189)*4+2,)</f>
        <v>0</v>
      </c>
      <c r="D186" s="98">
        <f ca="1">OFFSET(Editor!$B$1,ROWS(Editor!$B$1:B189)*4+4,)</f>
        <v>0</v>
      </c>
      <c r="E186" s="47">
        <f ca="1">OFFSET(Editor!$H$1,ROWS(Editor!$H$1:H189)*4+2,)</f>
        <v>0</v>
      </c>
      <c r="F186" s="47">
        <f ca="1">OFFSET(Editor!$H$1,ROWS(Editor!$H$1:H189)*4+3,)</f>
        <v>0</v>
      </c>
      <c r="G186" s="47">
        <f ca="1">OFFSET(Editor!$G$1,ROWS(Editor!$G$1:G189)*4+2,)</f>
        <v>0</v>
      </c>
      <c r="H186" s="47">
        <f ca="1">OFFSET(Editor!$I$1,ROWS(Editor!$I$1:I189)*4+2,)</f>
        <v>0</v>
      </c>
      <c r="I186" s="47">
        <f ca="1">OFFSET(Editor!$G$1,ROWS(Editor!$G$1:G189)*4+3,)</f>
        <v>0</v>
      </c>
      <c r="J186" s="47">
        <f ca="1">OFFSET(Editor!$I$1,ROWS(Editor!$I$1:I189)*4+3,)</f>
        <v>0</v>
      </c>
      <c r="K186">
        <f ca="1">OFFSET(Editor!$J$1,ROWS(Editor!$J$1:J189)*4+3,)</f>
        <v>0</v>
      </c>
      <c r="L186">
        <f>(D186*Config!$G$7)/Config!$C$7</f>
        <v>0</v>
      </c>
      <c r="M186" s="169">
        <f ca="1">OFFSET(Editor!$N$1,ROWS(Editor!$N$1:N189)*4+3,)</f>
        <v>0</v>
      </c>
      <c r="N186">
        <f>IF(OR(A186=0,B186=0),"",IF(L186&lt;=0,"Ilógico: el tiempo de salida del subtítulo es menor o igual que el de entrada.",IF(AND(A187-B186&lt;=0,A187&lt;&gt;0),"¡Subtítulo solapado con el siguiente!",IF(A187-B186&gt;=Config!$C$6,"",IF(A187=0,"",IF(A187-B186&lt;Config!$C$6,"¡Tiempo INSUFICIENTE entre subtítulos!"))))&amp;IF(D186&gt;Config!$C$7," ¡Duración superior a "&amp;Config!$C$7&amp;" segundos!",IF(D186&gt;=Config!$C$8,"",IF(D186&lt;Config!$C$8," ¡Duración inferior a "&amp;Config!$C$8&amp;" segundos!")))&amp;IF(OR(K186&gt;Config!$C$9+(Config!$C$9*Config!$C$11),K186&gt;L186+(L186*Config!$C$11))," ¡EXCESO DE CARACTERES!","")&amp;IF(H186&lt;=Config!$G$10,"",IF(H186&gt;=Config!$G$10," ¡Línea 1 demasiado larga!"))&amp;IF(J186&lt;=Config!$G$10,"",IF(J186&gt;=Config!$G$10," ¡Línea 2 demasiado larga!"))))</f>
      </c>
      <c r="O186" s="18">
        <f>_xlfn.IFERROR(IF(OR(A186=0,B186=0),"",(IF(ISERROR(INDEX(Planos!$A$3:$A$5000,MATCH(1,INDEX((Planos!$A$3:$A$5000&gt;=A186)*(Planos!$A$3:$A$5000&lt;=B186),),0))),"","Cambio de plano en fotograma "&amp;INDEX(Planos!$A$3:$A$5000,MATCH(1,INDEX((Planos!$A$3:$A$5000&gt;=A186)*(Planos!$A$3:$A$5000&lt;=B186),),0)))))&amp;IF(OR(A186=0,B186=0),"",IF(INDEX(Planos!$A$3:$A$5000,MATCH(1,INDEX((Planos!$A$3:$A$5000&gt;=A186)*(Planos!$A$3:$A$5000&lt;=B186),),0))&lt;A186+Config!$C$8*Config!$C$5," (menos de "&amp;Config!$C$8&amp;" seg. desde la entrada)",""))&amp;IF(OR(A186=0,B186=0),"",IF(INDEX(Planos!$A$3:$A$5000,MATCH(1,INDEX((Planos!$A$3:$A$5000&gt;=A186)*(Planos!$A$3:$A$5000&lt;=B186),),0))&gt;B186-Config!$C$8*Config!$C$5," (menos de "&amp;Config!$C$8&amp;" seg. hasta la salida)","")),"")</f>
      </c>
    </row>
    <row r="187" spans="1:15" ht="12.75">
      <c r="A187" s="17">
        <f ca="1">OFFSET(Editor!$B$1,ROWS(Editor!$B$1:B190)*4+2,)</f>
        <v>0</v>
      </c>
      <c r="B187" s="17">
        <f ca="1">OFFSET(Editor!$B$1,ROWS(Editor!$B$1:B190)*4+3,)</f>
        <v>0</v>
      </c>
      <c r="C187" s="17">
        <f ca="1">OFFSET(Editor!$E$1,ROWS(Editor!$E$1:E190)*4+2,)</f>
        <v>0</v>
      </c>
      <c r="D187" s="98">
        <f ca="1">OFFSET(Editor!$B$1,ROWS(Editor!$B$1:B190)*4+4,)</f>
        <v>0</v>
      </c>
      <c r="E187" s="47">
        <f ca="1">OFFSET(Editor!$H$1,ROWS(Editor!$H$1:H190)*4+2,)</f>
        <v>0</v>
      </c>
      <c r="F187" s="47">
        <f ca="1">OFFSET(Editor!$H$1,ROWS(Editor!$H$1:H190)*4+3,)</f>
        <v>0</v>
      </c>
      <c r="G187" s="47">
        <f ca="1">OFFSET(Editor!$G$1,ROWS(Editor!$G$1:G190)*4+2,)</f>
        <v>0</v>
      </c>
      <c r="H187" s="47">
        <f ca="1">OFFSET(Editor!$I$1,ROWS(Editor!$I$1:I190)*4+2,)</f>
        <v>0</v>
      </c>
      <c r="I187" s="47">
        <f ca="1">OFFSET(Editor!$G$1,ROWS(Editor!$G$1:G190)*4+3,)</f>
        <v>0</v>
      </c>
      <c r="J187" s="47">
        <f ca="1">OFFSET(Editor!$I$1,ROWS(Editor!$I$1:I190)*4+3,)</f>
        <v>0</v>
      </c>
      <c r="K187">
        <f ca="1">OFFSET(Editor!$J$1,ROWS(Editor!$J$1:J190)*4+3,)</f>
        <v>0</v>
      </c>
      <c r="L187">
        <f>(D187*Config!$G$7)/Config!$C$7</f>
        <v>0</v>
      </c>
      <c r="M187" s="169">
        <f ca="1">OFFSET(Editor!$N$1,ROWS(Editor!$N$1:N190)*4+3,)</f>
        <v>0</v>
      </c>
      <c r="N187">
        <f>IF(OR(A187=0,B187=0),"",IF(L187&lt;=0,"Ilógico: el tiempo de salida del subtítulo es menor o igual que el de entrada.",IF(AND(A188-B187&lt;=0,A188&lt;&gt;0),"¡Subtítulo solapado con el siguiente!",IF(A188-B187&gt;=Config!$C$6,"",IF(A188=0,"",IF(A188-B187&lt;Config!$C$6,"¡Tiempo INSUFICIENTE entre subtítulos!"))))&amp;IF(D187&gt;Config!$C$7," ¡Duración superior a "&amp;Config!$C$7&amp;" segundos!",IF(D187&gt;=Config!$C$8,"",IF(D187&lt;Config!$C$8," ¡Duración inferior a "&amp;Config!$C$8&amp;" segundos!")))&amp;IF(OR(K187&gt;Config!$C$9+(Config!$C$9*Config!$C$11),K187&gt;L187+(L187*Config!$C$11))," ¡EXCESO DE CARACTERES!","")&amp;IF(H187&lt;=Config!$G$10,"",IF(H187&gt;=Config!$G$10," ¡Línea 1 demasiado larga!"))&amp;IF(J187&lt;=Config!$G$10,"",IF(J187&gt;=Config!$G$10," ¡Línea 2 demasiado larga!"))))</f>
      </c>
      <c r="O187" s="18">
        <f>_xlfn.IFERROR(IF(OR(A187=0,B187=0),"",(IF(ISERROR(INDEX(Planos!$A$3:$A$5000,MATCH(1,INDEX((Planos!$A$3:$A$5000&gt;=A187)*(Planos!$A$3:$A$5000&lt;=B187),),0))),"","Cambio de plano en fotograma "&amp;INDEX(Planos!$A$3:$A$5000,MATCH(1,INDEX((Planos!$A$3:$A$5000&gt;=A187)*(Planos!$A$3:$A$5000&lt;=B187),),0)))))&amp;IF(OR(A187=0,B187=0),"",IF(INDEX(Planos!$A$3:$A$5000,MATCH(1,INDEX((Planos!$A$3:$A$5000&gt;=A187)*(Planos!$A$3:$A$5000&lt;=B187),),0))&lt;A187+Config!$C$8*Config!$C$5," (menos de "&amp;Config!$C$8&amp;" seg. desde la entrada)",""))&amp;IF(OR(A187=0,B187=0),"",IF(INDEX(Planos!$A$3:$A$5000,MATCH(1,INDEX((Planos!$A$3:$A$5000&gt;=A187)*(Planos!$A$3:$A$5000&lt;=B187),),0))&gt;B187-Config!$C$8*Config!$C$5," (menos de "&amp;Config!$C$8&amp;" seg. hasta la salida)","")),"")</f>
      </c>
    </row>
    <row r="188" spans="1:15" ht="12.75">
      <c r="A188" s="17">
        <f ca="1">OFFSET(Editor!$B$1,ROWS(Editor!$B$1:B191)*4+2,)</f>
        <v>0</v>
      </c>
      <c r="B188" s="17">
        <f ca="1">OFFSET(Editor!$B$1,ROWS(Editor!$B$1:B191)*4+3,)</f>
        <v>0</v>
      </c>
      <c r="C188" s="17">
        <f ca="1">OFFSET(Editor!$E$1,ROWS(Editor!$E$1:E191)*4+2,)</f>
        <v>0</v>
      </c>
      <c r="D188" s="98">
        <f ca="1">OFFSET(Editor!$B$1,ROWS(Editor!$B$1:B191)*4+4,)</f>
        <v>0</v>
      </c>
      <c r="E188" s="47">
        <f ca="1">OFFSET(Editor!$H$1,ROWS(Editor!$H$1:H191)*4+2,)</f>
        <v>0</v>
      </c>
      <c r="F188" s="47">
        <f ca="1">OFFSET(Editor!$H$1,ROWS(Editor!$H$1:H191)*4+3,)</f>
        <v>0</v>
      </c>
      <c r="G188" s="47">
        <f ca="1">OFFSET(Editor!$G$1,ROWS(Editor!$G$1:G191)*4+2,)</f>
        <v>0</v>
      </c>
      <c r="H188" s="47">
        <f ca="1">OFFSET(Editor!$I$1,ROWS(Editor!$I$1:I191)*4+2,)</f>
        <v>0</v>
      </c>
      <c r="I188" s="47">
        <f ca="1">OFFSET(Editor!$G$1,ROWS(Editor!$G$1:G191)*4+3,)</f>
        <v>0</v>
      </c>
      <c r="J188" s="47">
        <f ca="1">OFFSET(Editor!$I$1,ROWS(Editor!$I$1:I191)*4+3,)</f>
        <v>0</v>
      </c>
      <c r="K188">
        <f ca="1">OFFSET(Editor!$J$1,ROWS(Editor!$J$1:J191)*4+3,)</f>
        <v>0</v>
      </c>
      <c r="L188">
        <f>(D188*Config!$G$7)/Config!$C$7</f>
        <v>0</v>
      </c>
      <c r="M188" s="169">
        <f ca="1">OFFSET(Editor!$N$1,ROWS(Editor!$N$1:N191)*4+3,)</f>
        <v>0</v>
      </c>
      <c r="N188">
        <f>IF(OR(A188=0,B188=0),"",IF(L188&lt;=0,"Ilógico: el tiempo de salida del subtítulo es menor o igual que el de entrada.",IF(AND(A189-B188&lt;=0,A189&lt;&gt;0),"¡Subtítulo solapado con el siguiente!",IF(A189-B188&gt;=Config!$C$6,"",IF(A189=0,"",IF(A189-B188&lt;Config!$C$6,"¡Tiempo INSUFICIENTE entre subtítulos!"))))&amp;IF(D188&gt;Config!$C$7," ¡Duración superior a "&amp;Config!$C$7&amp;" segundos!",IF(D188&gt;=Config!$C$8,"",IF(D188&lt;Config!$C$8," ¡Duración inferior a "&amp;Config!$C$8&amp;" segundos!")))&amp;IF(OR(K188&gt;Config!$C$9+(Config!$C$9*Config!$C$11),K188&gt;L188+(L188*Config!$C$11))," ¡EXCESO DE CARACTERES!","")&amp;IF(H188&lt;=Config!$G$10,"",IF(H188&gt;=Config!$G$10," ¡Línea 1 demasiado larga!"))&amp;IF(J188&lt;=Config!$G$10,"",IF(J188&gt;=Config!$G$10," ¡Línea 2 demasiado larga!"))))</f>
      </c>
      <c r="O188" s="18">
        <f>_xlfn.IFERROR(IF(OR(A188=0,B188=0),"",(IF(ISERROR(INDEX(Planos!$A$3:$A$5000,MATCH(1,INDEX((Planos!$A$3:$A$5000&gt;=A188)*(Planos!$A$3:$A$5000&lt;=B188),),0))),"","Cambio de plano en fotograma "&amp;INDEX(Planos!$A$3:$A$5000,MATCH(1,INDEX((Planos!$A$3:$A$5000&gt;=A188)*(Planos!$A$3:$A$5000&lt;=B188),),0)))))&amp;IF(OR(A188=0,B188=0),"",IF(INDEX(Planos!$A$3:$A$5000,MATCH(1,INDEX((Planos!$A$3:$A$5000&gt;=A188)*(Planos!$A$3:$A$5000&lt;=B188),),0))&lt;A188+Config!$C$8*Config!$C$5," (menos de "&amp;Config!$C$8&amp;" seg. desde la entrada)",""))&amp;IF(OR(A188=0,B188=0),"",IF(INDEX(Planos!$A$3:$A$5000,MATCH(1,INDEX((Planos!$A$3:$A$5000&gt;=A188)*(Planos!$A$3:$A$5000&lt;=B188),),0))&gt;B188-Config!$C$8*Config!$C$5," (menos de "&amp;Config!$C$8&amp;" seg. hasta la salida)","")),"")</f>
      </c>
    </row>
    <row r="189" spans="1:15" ht="12.75">
      <c r="A189" s="17">
        <f ca="1">OFFSET(Editor!$B$1,ROWS(Editor!$B$1:B192)*4+2,)</f>
        <v>0</v>
      </c>
      <c r="B189" s="17">
        <f ca="1">OFFSET(Editor!$B$1,ROWS(Editor!$B$1:B192)*4+3,)</f>
        <v>0</v>
      </c>
      <c r="C189" s="17">
        <f ca="1">OFFSET(Editor!$E$1,ROWS(Editor!$E$1:E192)*4+2,)</f>
        <v>0</v>
      </c>
      <c r="D189" s="98">
        <f ca="1">OFFSET(Editor!$B$1,ROWS(Editor!$B$1:B192)*4+4,)</f>
        <v>0</v>
      </c>
      <c r="E189" s="47">
        <f ca="1">OFFSET(Editor!$H$1,ROWS(Editor!$H$1:H192)*4+2,)</f>
        <v>0</v>
      </c>
      <c r="F189" s="47">
        <f ca="1">OFFSET(Editor!$H$1,ROWS(Editor!$H$1:H192)*4+3,)</f>
        <v>0</v>
      </c>
      <c r="G189" s="47">
        <f ca="1">OFFSET(Editor!$G$1,ROWS(Editor!$G$1:G192)*4+2,)</f>
        <v>0</v>
      </c>
      <c r="H189" s="47">
        <f ca="1">OFFSET(Editor!$I$1,ROWS(Editor!$I$1:I192)*4+2,)</f>
        <v>0</v>
      </c>
      <c r="I189" s="47">
        <f ca="1">OFFSET(Editor!$G$1,ROWS(Editor!$G$1:G192)*4+3,)</f>
        <v>0</v>
      </c>
      <c r="J189" s="47">
        <f ca="1">OFFSET(Editor!$I$1,ROWS(Editor!$I$1:I192)*4+3,)</f>
        <v>0</v>
      </c>
      <c r="K189">
        <f ca="1">OFFSET(Editor!$J$1,ROWS(Editor!$J$1:J192)*4+3,)</f>
        <v>0</v>
      </c>
      <c r="L189">
        <f>(D189*Config!$G$7)/Config!$C$7</f>
        <v>0</v>
      </c>
      <c r="M189" s="169">
        <f ca="1">OFFSET(Editor!$N$1,ROWS(Editor!$N$1:N192)*4+3,)</f>
        <v>0</v>
      </c>
      <c r="N189">
        <f>IF(OR(A189=0,B189=0),"",IF(L189&lt;=0,"Ilógico: el tiempo de salida del subtítulo es menor o igual que el de entrada.",IF(AND(A190-B189&lt;=0,A190&lt;&gt;0),"¡Subtítulo solapado con el siguiente!",IF(A190-B189&gt;=Config!$C$6,"",IF(A190=0,"",IF(A190-B189&lt;Config!$C$6,"¡Tiempo INSUFICIENTE entre subtítulos!"))))&amp;IF(D189&gt;Config!$C$7," ¡Duración superior a "&amp;Config!$C$7&amp;" segundos!",IF(D189&gt;=Config!$C$8,"",IF(D189&lt;Config!$C$8," ¡Duración inferior a "&amp;Config!$C$8&amp;" segundos!")))&amp;IF(OR(K189&gt;Config!$C$9+(Config!$C$9*Config!$C$11),K189&gt;L189+(L189*Config!$C$11))," ¡EXCESO DE CARACTERES!","")&amp;IF(H189&lt;=Config!$G$10,"",IF(H189&gt;=Config!$G$10," ¡Línea 1 demasiado larga!"))&amp;IF(J189&lt;=Config!$G$10,"",IF(J189&gt;=Config!$G$10," ¡Línea 2 demasiado larga!"))))</f>
      </c>
      <c r="O189" s="18">
        <f>_xlfn.IFERROR(IF(OR(A189=0,B189=0),"",(IF(ISERROR(INDEX(Planos!$A$3:$A$5000,MATCH(1,INDEX((Planos!$A$3:$A$5000&gt;=A189)*(Planos!$A$3:$A$5000&lt;=B189),),0))),"","Cambio de plano en fotograma "&amp;INDEX(Planos!$A$3:$A$5000,MATCH(1,INDEX((Planos!$A$3:$A$5000&gt;=A189)*(Planos!$A$3:$A$5000&lt;=B189),),0)))))&amp;IF(OR(A189=0,B189=0),"",IF(INDEX(Planos!$A$3:$A$5000,MATCH(1,INDEX((Planos!$A$3:$A$5000&gt;=A189)*(Planos!$A$3:$A$5000&lt;=B189),),0))&lt;A189+Config!$C$8*Config!$C$5," (menos de "&amp;Config!$C$8&amp;" seg. desde la entrada)",""))&amp;IF(OR(A189=0,B189=0),"",IF(INDEX(Planos!$A$3:$A$5000,MATCH(1,INDEX((Planos!$A$3:$A$5000&gt;=A189)*(Planos!$A$3:$A$5000&lt;=B189),),0))&gt;B189-Config!$C$8*Config!$C$5," (menos de "&amp;Config!$C$8&amp;" seg. hasta la salida)","")),"")</f>
      </c>
    </row>
    <row r="190" spans="1:15" ht="12.75">
      <c r="A190" s="17">
        <f ca="1">OFFSET(Editor!$B$1,ROWS(Editor!$B$1:B193)*4+2,)</f>
        <v>0</v>
      </c>
      <c r="B190" s="17">
        <f ca="1">OFFSET(Editor!$B$1,ROWS(Editor!$B$1:B193)*4+3,)</f>
        <v>0</v>
      </c>
      <c r="C190" s="17">
        <f ca="1">OFFSET(Editor!$E$1,ROWS(Editor!$E$1:E193)*4+2,)</f>
        <v>0</v>
      </c>
      <c r="D190" s="98">
        <f ca="1">OFFSET(Editor!$B$1,ROWS(Editor!$B$1:B193)*4+4,)</f>
        <v>0</v>
      </c>
      <c r="E190" s="47">
        <f ca="1">OFFSET(Editor!$H$1,ROWS(Editor!$H$1:H193)*4+2,)</f>
        <v>0</v>
      </c>
      <c r="F190" s="47">
        <f ca="1">OFFSET(Editor!$H$1,ROWS(Editor!$H$1:H193)*4+3,)</f>
        <v>0</v>
      </c>
      <c r="G190" s="47">
        <f ca="1">OFFSET(Editor!$G$1,ROWS(Editor!$G$1:G193)*4+2,)</f>
        <v>0</v>
      </c>
      <c r="H190" s="47">
        <f ca="1">OFFSET(Editor!$I$1,ROWS(Editor!$I$1:I193)*4+2,)</f>
        <v>0</v>
      </c>
      <c r="I190" s="47">
        <f ca="1">OFFSET(Editor!$G$1,ROWS(Editor!$G$1:G193)*4+3,)</f>
        <v>0</v>
      </c>
      <c r="J190" s="47">
        <f ca="1">OFFSET(Editor!$I$1,ROWS(Editor!$I$1:I193)*4+3,)</f>
        <v>0</v>
      </c>
      <c r="K190">
        <f ca="1">OFFSET(Editor!$J$1,ROWS(Editor!$J$1:J193)*4+3,)</f>
        <v>0</v>
      </c>
      <c r="L190">
        <f>(D190*Config!$G$7)/Config!$C$7</f>
        <v>0</v>
      </c>
      <c r="M190" s="169">
        <f ca="1">OFFSET(Editor!$N$1,ROWS(Editor!$N$1:N193)*4+3,)</f>
        <v>0</v>
      </c>
      <c r="N190">
        <f>IF(OR(A190=0,B190=0),"",IF(L190&lt;=0,"Ilógico: el tiempo de salida del subtítulo es menor o igual que el de entrada.",IF(AND(A191-B190&lt;=0,A191&lt;&gt;0),"¡Subtítulo solapado con el siguiente!",IF(A191-B190&gt;=Config!$C$6,"",IF(A191=0,"",IF(A191-B190&lt;Config!$C$6,"¡Tiempo INSUFICIENTE entre subtítulos!"))))&amp;IF(D190&gt;Config!$C$7," ¡Duración superior a "&amp;Config!$C$7&amp;" segundos!",IF(D190&gt;=Config!$C$8,"",IF(D190&lt;Config!$C$8," ¡Duración inferior a "&amp;Config!$C$8&amp;" segundos!")))&amp;IF(OR(K190&gt;Config!$C$9+(Config!$C$9*Config!$C$11),K190&gt;L190+(L190*Config!$C$11))," ¡EXCESO DE CARACTERES!","")&amp;IF(H190&lt;=Config!$G$10,"",IF(H190&gt;=Config!$G$10," ¡Línea 1 demasiado larga!"))&amp;IF(J190&lt;=Config!$G$10,"",IF(J190&gt;=Config!$G$10," ¡Línea 2 demasiado larga!"))))</f>
      </c>
      <c r="O190" s="18">
        <f>_xlfn.IFERROR(IF(OR(A190=0,B190=0),"",(IF(ISERROR(INDEX(Planos!$A$3:$A$5000,MATCH(1,INDEX((Planos!$A$3:$A$5000&gt;=A190)*(Planos!$A$3:$A$5000&lt;=B190),),0))),"","Cambio de plano en fotograma "&amp;INDEX(Planos!$A$3:$A$5000,MATCH(1,INDEX((Planos!$A$3:$A$5000&gt;=A190)*(Planos!$A$3:$A$5000&lt;=B190),),0)))))&amp;IF(OR(A190=0,B190=0),"",IF(INDEX(Planos!$A$3:$A$5000,MATCH(1,INDEX((Planos!$A$3:$A$5000&gt;=A190)*(Planos!$A$3:$A$5000&lt;=B190),),0))&lt;A190+Config!$C$8*Config!$C$5," (menos de "&amp;Config!$C$8&amp;" seg. desde la entrada)",""))&amp;IF(OR(A190=0,B190=0),"",IF(INDEX(Planos!$A$3:$A$5000,MATCH(1,INDEX((Planos!$A$3:$A$5000&gt;=A190)*(Planos!$A$3:$A$5000&lt;=B190),),0))&gt;B190-Config!$C$8*Config!$C$5," (menos de "&amp;Config!$C$8&amp;" seg. hasta la salida)","")),"")</f>
      </c>
    </row>
    <row r="191" spans="1:15" ht="12.75">
      <c r="A191" s="17">
        <f ca="1">OFFSET(Editor!$B$1,ROWS(Editor!$B$1:B194)*4+2,)</f>
        <v>0</v>
      </c>
      <c r="B191" s="17">
        <f ca="1">OFFSET(Editor!$B$1,ROWS(Editor!$B$1:B194)*4+3,)</f>
        <v>0</v>
      </c>
      <c r="C191" s="17">
        <f ca="1">OFFSET(Editor!$E$1,ROWS(Editor!$E$1:E194)*4+2,)</f>
        <v>0</v>
      </c>
      <c r="D191" s="98">
        <f ca="1">OFFSET(Editor!$B$1,ROWS(Editor!$B$1:B194)*4+4,)</f>
        <v>0</v>
      </c>
      <c r="E191" s="47">
        <f ca="1">OFFSET(Editor!$H$1,ROWS(Editor!$H$1:H194)*4+2,)</f>
        <v>0</v>
      </c>
      <c r="F191" s="47">
        <f ca="1">OFFSET(Editor!$H$1,ROWS(Editor!$H$1:H194)*4+3,)</f>
        <v>0</v>
      </c>
      <c r="G191" s="47">
        <f ca="1">OFFSET(Editor!$G$1,ROWS(Editor!$G$1:G194)*4+2,)</f>
        <v>0</v>
      </c>
      <c r="H191" s="47">
        <f ca="1">OFFSET(Editor!$I$1,ROWS(Editor!$I$1:I194)*4+2,)</f>
        <v>0</v>
      </c>
      <c r="I191" s="47">
        <f ca="1">OFFSET(Editor!$G$1,ROWS(Editor!$G$1:G194)*4+3,)</f>
        <v>0</v>
      </c>
      <c r="J191" s="47">
        <f ca="1">OFFSET(Editor!$I$1,ROWS(Editor!$I$1:I194)*4+3,)</f>
        <v>0</v>
      </c>
      <c r="K191">
        <f ca="1">OFFSET(Editor!$J$1,ROWS(Editor!$J$1:J194)*4+3,)</f>
        <v>0</v>
      </c>
      <c r="L191">
        <f>(D191*Config!$G$7)/Config!$C$7</f>
        <v>0</v>
      </c>
      <c r="M191" s="169">
        <f ca="1">OFFSET(Editor!$N$1,ROWS(Editor!$N$1:N194)*4+3,)</f>
        <v>0</v>
      </c>
      <c r="N191">
        <f>IF(OR(A191=0,B191=0),"",IF(L191&lt;=0,"Ilógico: el tiempo de salida del subtítulo es menor o igual que el de entrada.",IF(AND(A192-B191&lt;=0,A192&lt;&gt;0),"¡Subtítulo solapado con el siguiente!",IF(A192-B191&gt;=Config!$C$6,"",IF(A192=0,"",IF(A192-B191&lt;Config!$C$6,"¡Tiempo INSUFICIENTE entre subtítulos!"))))&amp;IF(D191&gt;Config!$C$7," ¡Duración superior a "&amp;Config!$C$7&amp;" segundos!",IF(D191&gt;=Config!$C$8,"",IF(D191&lt;Config!$C$8," ¡Duración inferior a "&amp;Config!$C$8&amp;" segundos!")))&amp;IF(OR(K191&gt;Config!$C$9+(Config!$C$9*Config!$C$11),K191&gt;L191+(L191*Config!$C$11))," ¡EXCESO DE CARACTERES!","")&amp;IF(H191&lt;=Config!$G$10,"",IF(H191&gt;=Config!$G$10," ¡Línea 1 demasiado larga!"))&amp;IF(J191&lt;=Config!$G$10,"",IF(J191&gt;=Config!$G$10," ¡Línea 2 demasiado larga!"))))</f>
      </c>
      <c r="O191" s="18">
        <f>_xlfn.IFERROR(IF(OR(A191=0,B191=0),"",(IF(ISERROR(INDEX(Planos!$A$3:$A$5000,MATCH(1,INDEX((Planos!$A$3:$A$5000&gt;=A191)*(Planos!$A$3:$A$5000&lt;=B191),),0))),"","Cambio de plano en fotograma "&amp;INDEX(Planos!$A$3:$A$5000,MATCH(1,INDEX((Planos!$A$3:$A$5000&gt;=A191)*(Planos!$A$3:$A$5000&lt;=B191),),0)))))&amp;IF(OR(A191=0,B191=0),"",IF(INDEX(Planos!$A$3:$A$5000,MATCH(1,INDEX((Planos!$A$3:$A$5000&gt;=A191)*(Planos!$A$3:$A$5000&lt;=B191),),0))&lt;A191+Config!$C$8*Config!$C$5," (menos de "&amp;Config!$C$8&amp;" seg. desde la entrada)",""))&amp;IF(OR(A191=0,B191=0),"",IF(INDEX(Planos!$A$3:$A$5000,MATCH(1,INDEX((Planos!$A$3:$A$5000&gt;=A191)*(Planos!$A$3:$A$5000&lt;=B191),),0))&gt;B191-Config!$C$8*Config!$C$5," (menos de "&amp;Config!$C$8&amp;" seg. hasta la salida)","")),"")</f>
      </c>
    </row>
    <row r="192" spans="1:15" ht="12.75">
      <c r="A192" s="17">
        <f ca="1">OFFSET(Editor!$B$1,ROWS(Editor!$B$1:B195)*4+2,)</f>
        <v>0</v>
      </c>
      <c r="B192" s="17">
        <f ca="1">OFFSET(Editor!$B$1,ROWS(Editor!$B$1:B195)*4+3,)</f>
        <v>0</v>
      </c>
      <c r="C192" s="17">
        <f ca="1">OFFSET(Editor!$E$1,ROWS(Editor!$E$1:E195)*4+2,)</f>
        <v>0</v>
      </c>
      <c r="D192" s="98">
        <f ca="1">OFFSET(Editor!$B$1,ROWS(Editor!$B$1:B195)*4+4,)</f>
        <v>0</v>
      </c>
      <c r="E192" s="47">
        <f ca="1">OFFSET(Editor!$H$1,ROWS(Editor!$H$1:H195)*4+2,)</f>
        <v>0</v>
      </c>
      <c r="F192" s="47">
        <f ca="1">OFFSET(Editor!$H$1,ROWS(Editor!$H$1:H195)*4+3,)</f>
        <v>0</v>
      </c>
      <c r="G192" s="47">
        <f ca="1">OFFSET(Editor!$G$1,ROWS(Editor!$G$1:G195)*4+2,)</f>
        <v>0</v>
      </c>
      <c r="H192" s="47">
        <f ca="1">OFFSET(Editor!$I$1,ROWS(Editor!$I$1:I195)*4+2,)</f>
        <v>0</v>
      </c>
      <c r="I192" s="47">
        <f ca="1">OFFSET(Editor!$G$1,ROWS(Editor!$G$1:G195)*4+3,)</f>
        <v>0</v>
      </c>
      <c r="J192" s="47">
        <f ca="1">OFFSET(Editor!$I$1,ROWS(Editor!$I$1:I195)*4+3,)</f>
        <v>0</v>
      </c>
      <c r="K192">
        <f ca="1">OFFSET(Editor!$J$1,ROWS(Editor!$J$1:J195)*4+3,)</f>
        <v>0</v>
      </c>
      <c r="L192">
        <f>(D192*Config!$G$7)/Config!$C$7</f>
        <v>0</v>
      </c>
      <c r="M192" s="169">
        <f ca="1">OFFSET(Editor!$N$1,ROWS(Editor!$N$1:N195)*4+3,)</f>
        <v>0</v>
      </c>
      <c r="N192">
        <f>IF(OR(A192=0,B192=0),"",IF(L192&lt;=0,"Ilógico: el tiempo de salida del subtítulo es menor o igual que el de entrada.",IF(AND(A193-B192&lt;=0,A193&lt;&gt;0),"¡Subtítulo solapado con el siguiente!",IF(A193-B192&gt;=Config!$C$6,"",IF(A193=0,"",IF(A193-B192&lt;Config!$C$6,"¡Tiempo INSUFICIENTE entre subtítulos!"))))&amp;IF(D192&gt;Config!$C$7," ¡Duración superior a "&amp;Config!$C$7&amp;" segundos!",IF(D192&gt;=Config!$C$8,"",IF(D192&lt;Config!$C$8," ¡Duración inferior a "&amp;Config!$C$8&amp;" segundos!")))&amp;IF(OR(K192&gt;Config!$C$9+(Config!$C$9*Config!$C$11),K192&gt;L192+(L192*Config!$C$11))," ¡EXCESO DE CARACTERES!","")&amp;IF(H192&lt;=Config!$G$10,"",IF(H192&gt;=Config!$G$10," ¡Línea 1 demasiado larga!"))&amp;IF(J192&lt;=Config!$G$10,"",IF(J192&gt;=Config!$G$10," ¡Línea 2 demasiado larga!"))))</f>
      </c>
      <c r="O192" s="18">
        <f>_xlfn.IFERROR(IF(OR(A192=0,B192=0),"",(IF(ISERROR(INDEX(Planos!$A$3:$A$5000,MATCH(1,INDEX((Planos!$A$3:$A$5000&gt;=A192)*(Planos!$A$3:$A$5000&lt;=B192),),0))),"","Cambio de plano en fotograma "&amp;INDEX(Planos!$A$3:$A$5000,MATCH(1,INDEX((Planos!$A$3:$A$5000&gt;=A192)*(Planos!$A$3:$A$5000&lt;=B192),),0)))))&amp;IF(OR(A192=0,B192=0),"",IF(INDEX(Planos!$A$3:$A$5000,MATCH(1,INDEX((Planos!$A$3:$A$5000&gt;=A192)*(Planos!$A$3:$A$5000&lt;=B192),),0))&lt;A192+Config!$C$8*Config!$C$5," (menos de "&amp;Config!$C$8&amp;" seg. desde la entrada)",""))&amp;IF(OR(A192=0,B192=0),"",IF(INDEX(Planos!$A$3:$A$5000,MATCH(1,INDEX((Planos!$A$3:$A$5000&gt;=A192)*(Planos!$A$3:$A$5000&lt;=B192),),0))&gt;B192-Config!$C$8*Config!$C$5," (menos de "&amp;Config!$C$8&amp;" seg. hasta la salida)","")),"")</f>
      </c>
    </row>
    <row r="193" spans="1:15" ht="12.75">
      <c r="A193" s="17">
        <f ca="1">OFFSET(Editor!$B$1,ROWS(Editor!$B$1:B196)*4+2,)</f>
        <v>0</v>
      </c>
      <c r="B193" s="17">
        <f ca="1">OFFSET(Editor!$B$1,ROWS(Editor!$B$1:B196)*4+3,)</f>
        <v>0</v>
      </c>
      <c r="C193" s="17">
        <f ca="1">OFFSET(Editor!$E$1,ROWS(Editor!$E$1:E196)*4+2,)</f>
        <v>0</v>
      </c>
      <c r="D193" s="98">
        <f ca="1">OFFSET(Editor!$B$1,ROWS(Editor!$B$1:B196)*4+4,)</f>
        <v>0</v>
      </c>
      <c r="E193" s="47">
        <f ca="1">OFFSET(Editor!$H$1,ROWS(Editor!$H$1:H196)*4+2,)</f>
        <v>0</v>
      </c>
      <c r="F193" s="47">
        <f ca="1">OFFSET(Editor!$H$1,ROWS(Editor!$H$1:H196)*4+3,)</f>
        <v>0</v>
      </c>
      <c r="G193" s="47">
        <f ca="1">OFFSET(Editor!$G$1,ROWS(Editor!$G$1:G196)*4+2,)</f>
        <v>0</v>
      </c>
      <c r="H193" s="47">
        <f ca="1">OFFSET(Editor!$I$1,ROWS(Editor!$I$1:I196)*4+2,)</f>
        <v>0</v>
      </c>
      <c r="I193" s="47">
        <f ca="1">OFFSET(Editor!$G$1,ROWS(Editor!$G$1:G196)*4+3,)</f>
        <v>0</v>
      </c>
      <c r="J193" s="47">
        <f ca="1">OFFSET(Editor!$I$1,ROWS(Editor!$I$1:I196)*4+3,)</f>
        <v>0</v>
      </c>
      <c r="K193">
        <f ca="1">OFFSET(Editor!$J$1,ROWS(Editor!$J$1:J196)*4+3,)</f>
        <v>0</v>
      </c>
      <c r="L193">
        <f>(D193*Config!$G$7)/Config!$C$7</f>
        <v>0</v>
      </c>
      <c r="M193" s="169">
        <f ca="1">OFFSET(Editor!$N$1,ROWS(Editor!$N$1:N196)*4+3,)</f>
        <v>0</v>
      </c>
      <c r="N193">
        <f>IF(OR(A193=0,B193=0),"",IF(L193&lt;=0,"Ilógico: el tiempo de salida del subtítulo es menor o igual que el de entrada.",IF(AND(A194-B193&lt;=0,A194&lt;&gt;0),"¡Subtítulo solapado con el siguiente!",IF(A194-B193&gt;=Config!$C$6,"",IF(A194=0,"",IF(A194-B193&lt;Config!$C$6,"¡Tiempo INSUFICIENTE entre subtítulos!"))))&amp;IF(D193&gt;Config!$C$7," ¡Duración superior a "&amp;Config!$C$7&amp;" segundos!",IF(D193&gt;=Config!$C$8,"",IF(D193&lt;Config!$C$8," ¡Duración inferior a "&amp;Config!$C$8&amp;" segundos!")))&amp;IF(OR(K193&gt;Config!$C$9+(Config!$C$9*Config!$C$11),K193&gt;L193+(L193*Config!$C$11))," ¡EXCESO DE CARACTERES!","")&amp;IF(H193&lt;=Config!$G$10,"",IF(H193&gt;=Config!$G$10," ¡Línea 1 demasiado larga!"))&amp;IF(J193&lt;=Config!$G$10,"",IF(J193&gt;=Config!$G$10," ¡Línea 2 demasiado larga!"))))</f>
      </c>
      <c r="O193" s="18">
        <f>_xlfn.IFERROR(IF(OR(A193=0,B193=0),"",(IF(ISERROR(INDEX(Planos!$A$3:$A$5000,MATCH(1,INDEX((Planos!$A$3:$A$5000&gt;=A193)*(Planos!$A$3:$A$5000&lt;=B193),),0))),"","Cambio de plano en fotograma "&amp;INDEX(Planos!$A$3:$A$5000,MATCH(1,INDEX((Planos!$A$3:$A$5000&gt;=A193)*(Planos!$A$3:$A$5000&lt;=B193),),0)))))&amp;IF(OR(A193=0,B193=0),"",IF(INDEX(Planos!$A$3:$A$5000,MATCH(1,INDEX((Planos!$A$3:$A$5000&gt;=A193)*(Planos!$A$3:$A$5000&lt;=B193),),0))&lt;A193+Config!$C$8*Config!$C$5," (menos de "&amp;Config!$C$8&amp;" seg. desde la entrada)",""))&amp;IF(OR(A193=0,B193=0),"",IF(INDEX(Planos!$A$3:$A$5000,MATCH(1,INDEX((Planos!$A$3:$A$5000&gt;=A193)*(Planos!$A$3:$A$5000&lt;=B193),),0))&gt;B193-Config!$C$8*Config!$C$5," (menos de "&amp;Config!$C$8&amp;" seg. hasta la salida)","")),"")</f>
      </c>
    </row>
    <row r="194" spans="1:15" ht="12.75">
      <c r="A194" s="17">
        <f ca="1">OFFSET(Editor!$B$1,ROWS(Editor!$B$1:B197)*4+2,)</f>
        <v>0</v>
      </c>
      <c r="B194" s="17">
        <f ca="1">OFFSET(Editor!$B$1,ROWS(Editor!$B$1:B197)*4+3,)</f>
        <v>0</v>
      </c>
      <c r="C194" s="17">
        <f ca="1">OFFSET(Editor!$E$1,ROWS(Editor!$E$1:E197)*4+2,)</f>
        <v>0</v>
      </c>
      <c r="D194" s="98">
        <f ca="1">OFFSET(Editor!$B$1,ROWS(Editor!$B$1:B197)*4+4,)</f>
        <v>0</v>
      </c>
      <c r="E194" s="47">
        <f ca="1">OFFSET(Editor!$H$1,ROWS(Editor!$H$1:H197)*4+2,)</f>
        <v>0</v>
      </c>
      <c r="F194" s="47">
        <f ca="1">OFFSET(Editor!$H$1,ROWS(Editor!$H$1:H197)*4+3,)</f>
        <v>0</v>
      </c>
      <c r="G194" s="47">
        <f ca="1">OFFSET(Editor!$G$1,ROWS(Editor!$G$1:G197)*4+2,)</f>
        <v>0</v>
      </c>
      <c r="H194" s="47">
        <f ca="1">OFFSET(Editor!$I$1,ROWS(Editor!$I$1:I197)*4+2,)</f>
        <v>0</v>
      </c>
      <c r="I194" s="47">
        <f ca="1">OFFSET(Editor!$G$1,ROWS(Editor!$G$1:G197)*4+3,)</f>
        <v>0</v>
      </c>
      <c r="J194" s="47">
        <f ca="1">OFFSET(Editor!$I$1,ROWS(Editor!$I$1:I197)*4+3,)</f>
        <v>0</v>
      </c>
      <c r="K194">
        <f ca="1">OFFSET(Editor!$J$1,ROWS(Editor!$J$1:J197)*4+3,)</f>
        <v>0</v>
      </c>
      <c r="L194">
        <f>(D194*Config!$G$7)/Config!$C$7</f>
        <v>0</v>
      </c>
      <c r="M194" s="169">
        <f ca="1">OFFSET(Editor!$N$1,ROWS(Editor!$N$1:N197)*4+3,)</f>
        <v>0</v>
      </c>
      <c r="N194">
        <f>IF(OR(A194=0,B194=0),"",IF(L194&lt;=0,"Ilógico: el tiempo de salida del subtítulo es menor o igual que el de entrada.",IF(AND(A195-B194&lt;=0,A195&lt;&gt;0),"¡Subtítulo solapado con el siguiente!",IF(A195-B194&gt;=Config!$C$6,"",IF(A195=0,"",IF(A195-B194&lt;Config!$C$6,"¡Tiempo INSUFICIENTE entre subtítulos!"))))&amp;IF(D194&gt;Config!$C$7," ¡Duración superior a "&amp;Config!$C$7&amp;" segundos!",IF(D194&gt;=Config!$C$8,"",IF(D194&lt;Config!$C$8," ¡Duración inferior a "&amp;Config!$C$8&amp;" segundos!")))&amp;IF(OR(K194&gt;Config!$C$9+(Config!$C$9*Config!$C$11),K194&gt;L194+(L194*Config!$C$11))," ¡EXCESO DE CARACTERES!","")&amp;IF(H194&lt;=Config!$G$10,"",IF(H194&gt;=Config!$G$10," ¡Línea 1 demasiado larga!"))&amp;IF(J194&lt;=Config!$G$10,"",IF(J194&gt;=Config!$G$10," ¡Línea 2 demasiado larga!"))))</f>
      </c>
      <c r="O194" s="18">
        <f>_xlfn.IFERROR(IF(OR(A194=0,B194=0),"",(IF(ISERROR(INDEX(Planos!$A$3:$A$5000,MATCH(1,INDEX((Planos!$A$3:$A$5000&gt;=A194)*(Planos!$A$3:$A$5000&lt;=B194),),0))),"","Cambio de plano en fotograma "&amp;INDEX(Planos!$A$3:$A$5000,MATCH(1,INDEX((Planos!$A$3:$A$5000&gt;=A194)*(Planos!$A$3:$A$5000&lt;=B194),),0)))))&amp;IF(OR(A194=0,B194=0),"",IF(INDEX(Planos!$A$3:$A$5000,MATCH(1,INDEX((Planos!$A$3:$A$5000&gt;=A194)*(Planos!$A$3:$A$5000&lt;=B194),),0))&lt;A194+Config!$C$8*Config!$C$5," (menos de "&amp;Config!$C$8&amp;" seg. desde la entrada)",""))&amp;IF(OR(A194=0,B194=0),"",IF(INDEX(Planos!$A$3:$A$5000,MATCH(1,INDEX((Planos!$A$3:$A$5000&gt;=A194)*(Planos!$A$3:$A$5000&lt;=B194),),0))&gt;B194-Config!$C$8*Config!$C$5," (menos de "&amp;Config!$C$8&amp;" seg. hasta la salida)","")),"")</f>
      </c>
    </row>
    <row r="195" spans="1:15" ht="12.75">
      <c r="A195" s="17">
        <f ca="1">OFFSET(Editor!$B$1,ROWS(Editor!$B$1:B198)*4+2,)</f>
        <v>0</v>
      </c>
      <c r="B195" s="17">
        <f ca="1">OFFSET(Editor!$B$1,ROWS(Editor!$B$1:B198)*4+3,)</f>
        <v>0</v>
      </c>
      <c r="C195" s="17">
        <f ca="1">OFFSET(Editor!$E$1,ROWS(Editor!$E$1:E198)*4+2,)</f>
        <v>0</v>
      </c>
      <c r="D195" s="98">
        <f ca="1">OFFSET(Editor!$B$1,ROWS(Editor!$B$1:B198)*4+4,)</f>
        <v>0</v>
      </c>
      <c r="E195" s="47">
        <f ca="1">OFFSET(Editor!$H$1,ROWS(Editor!$H$1:H198)*4+2,)</f>
        <v>0</v>
      </c>
      <c r="F195" s="47">
        <f ca="1">OFFSET(Editor!$H$1,ROWS(Editor!$H$1:H198)*4+3,)</f>
        <v>0</v>
      </c>
      <c r="G195" s="47">
        <f ca="1">OFFSET(Editor!$G$1,ROWS(Editor!$G$1:G198)*4+2,)</f>
        <v>0</v>
      </c>
      <c r="H195" s="47">
        <f ca="1">OFFSET(Editor!$I$1,ROWS(Editor!$I$1:I198)*4+2,)</f>
        <v>0</v>
      </c>
      <c r="I195" s="47">
        <f ca="1">OFFSET(Editor!$G$1,ROWS(Editor!$G$1:G198)*4+3,)</f>
        <v>0</v>
      </c>
      <c r="J195" s="47">
        <f ca="1">OFFSET(Editor!$I$1,ROWS(Editor!$I$1:I198)*4+3,)</f>
        <v>0</v>
      </c>
      <c r="K195">
        <f ca="1">OFFSET(Editor!$J$1,ROWS(Editor!$J$1:J198)*4+3,)</f>
        <v>0</v>
      </c>
      <c r="L195">
        <f>(D195*Config!$G$7)/Config!$C$7</f>
        <v>0</v>
      </c>
      <c r="M195" s="169">
        <f ca="1">OFFSET(Editor!$N$1,ROWS(Editor!$N$1:N198)*4+3,)</f>
        <v>0</v>
      </c>
      <c r="N195">
        <f>IF(OR(A195=0,B195=0),"",IF(L195&lt;=0,"Ilógico: el tiempo de salida del subtítulo es menor o igual que el de entrada.",IF(AND(A196-B195&lt;=0,A196&lt;&gt;0),"¡Subtítulo solapado con el siguiente!",IF(A196-B195&gt;=Config!$C$6,"",IF(A196=0,"",IF(A196-B195&lt;Config!$C$6,"¡Tiempo INSUFICIENTE entre subtítulos!"))))&amp;IF(D195&gt;Config!$C$7," ¡Duración superior a "&amp;Config!$C$7&amp;" segundos!",IF(D195&gt;=Config!$C$8,"",IF(D195&lt;Config!$C$8," ¡Duración inferior a "&amp;Config!$C$8&amp;" segundos!")))&amp;IF(OR(K195&gt;Config!$C$9+(Config!$C$9*Config!$C$11),K195&gt;L195+(L195*Config!$C$11))," ¡EXCESO DE CARACTERES!","")&amp;IF(H195&lt;=Config!$G$10,"",IF(H195&gt;=Config!$G$10," ¡Línea 1 demasiado larga!"))&amp;IF(J195&lt;=Config!$G$10,"",IF(J195&gt;=Config!$G$10," ¡Línea 2 demasiado larga!"))))</f>
      </c>
      <c r="O195" s="18">
        <f>_xlfn.IFERROR(IF(OR(A195=0,B195=0),"",(IF(ISERROR(INDEX(Planos!$A$3:$A$5000,MATCH(1,INDEX((Planos!$A$3:$A$5000&gt;=A195)*(Planos!$A$3:$A$5000&lt;=B195),),0))),"","Cambio de plano en fotograma "&amp;INDEX(Planos!$A$3:$A$5000,MATCH(1,INDEX((Planos!$A$3:$A$5000&gt;=A195)*(Planos!$A$3:$A$5000&lt;=B195),),0)))))&amp;IF(OR(A195=0,B195=0),"",IF(INDEX(Planos!$A$3:$A$5000,MATCH(1,INDEX((Planos!$A$3:$A$5000&gt;=A195)*(Planos!$A$3:$A$5000&lt;=B195),),0))&lt;A195+Config!$C$8*Config!$C$5," (menos de "&amp;Config!$C$8&amp;" seg. desde la entrada)",""))&amp;IF(OR(A195=0,B195=0),"",IF(INDEX(Planos!$A$3:$A$5000,MATCH(1,INDEX((Planos!$A$3:$A$5000&gt;=A195)*(Planos!$A$3:$A$5000&lt;=B195),),0))&gt;B195-Config!$C$8*Config!$C$5," (menos de "&amp;Config!$C$8&amp;" seg. hasta la salida)","")),"")</f>
      </c>
    </row>
    <row r="196" spans="1:15" ht="12.75">
      <c r="A196" s="17">
        <f ca="1">OFFSET(Editor!$B$1,ROWS(Editor!$B$1:B199)*4+2,)</f>
        <v>0</v>
      </c>
      <c r="B196" s="17">
        <f ca="1">OFFSET(Editor!$B$1,ROWS(Editor!$B$1:B199)*4+3,)</f>
        <v>0</v>
      </c>
      <c r="C196" s="17">
        <f ca="1">OFFSET(Editor!$E$1,ROWS(Editor!$E$1:E199)*4+2,)</f>
        <v>0</v>
      </c>
      <c r="D196" s="98">
        <f ca="1">OFFSET(Editor!$B$1,ROWS(Editor!$B$1:B199)*4+4,)</f>
        <v>0</v>
      </c>
      <c r="E196" s="47">
        <f ca="1">OFFSET(Editor!$H$1,ROWS(Editor!$H$1:H199)*4+2,)</f>
        <v>0</v>
      </c>
      <c r="F196" s="47">
        <f ca="1">OFFSET(Editor!$H$1,ROWS(Editor!$H$1:H199)*4+3,)</f>
        <v>0</v>
      </c>
      <c r="G196" s="47">
        <f ca="1">OFFSET(Editor!$G$1,ROWS(Editor!$G$1:G199)*4+2,)</f>
        <v>0</v>
      </c>
      <c r="H196" s="47">
        <f ca="1">OFFSET(Editor!$I$1,ROWS(Editor!$I$1:I199)*4+2,)</f>
        <v>0</v>
      </c>
      <c r="I196" s="47">
        <f ca="1">OFFSET(Editor!$G$1,ROWS(Editor!$G$1:G199)*4+3,)</f>
        <v>0</v>
      </c>
      <c r="J196" s="47">
        <f ca="1">OFFSET(Editor!$I$1,ROWS(Editor!$I$1:I199)*4+3,)</f>
        <v>0</v>
      </c>
      <c r="K196">
        <f ca="1">OFFSET(Editor!$J$1,ROWS(Editor!$J$1:J199)*4+3,)</f>
        <v>0</v>
      </c>
      <c r="L196">
        <f>(D196*Config!$G$7)/Config!$C$7</f>
        <v>0</v>
      </c>
      <c r="M196" s="169">
        <f ca="1">OFFSET(Editor!$N$1,ROWS(Editor!$N$1:N199)*4+3,)</f>
        <v>0</v>
      </c>
      <c r="N196">
        <f>IF(OR(A196=0,B196=0),"",IF(L196&lt;=0,"Ilógico: el tiempo de salida del subtítulo es menor o igual que el de entrada.",IF(AND(A197-B196&lt;=0,A197&lt;&gt;0),"¡Subtítulo solapado con el siguiente!",IF(A197-B196&gt;=Config!$C$6,"",IF(A197=0,"",IF(A197-B196&lt;Config!$C$6,"¡Tiempo INSUFICIENTE entre subtítulos!"))))&amp;IF(D196&gt;Config!$C$7," ¡Duración superior a "&amp;Config!$C$7&amp;" segundos!",IF(D196&gt;=Config!$C$8,"",IF(D196&lt;Config!$C$8," ¡Duración inferior a "&amp;Config!$C$8&amp;" segundos!")))&amp;IF(OR(K196&gt;Config!$C$9+(Config!$C$9*Config!$C$11),K196&gt;L196+(L196*Config!$C$11))," ¡EXCESO DE CARACTERES!","")&amp;IF(H196&lt;=Config!$G$10,"",IF(H196&gt;=Config!$G$10," ¡Línea 1 demasiado larga!"))&amp;IF(J196&lt;=Config!$G$10,"",IF(J196&gt;=Config!$G$10," ¡Línea 2 demasiado larga!"))))</f>
      </c>
      <c r="O196" s="18">
        <f>_xlfn.IFERROR(IF(OR(A196=0,B196=0),"",(IF(ISERROR(INDEX(Planos!$A$3:$A$5000,MATCH(1,INDEX((Planos!$A$3:$A$5000&gt;=A196)*(Planos!$A$3:$A$5000&lt;=B196),),0))),"","Cambio de plano en fotograma "&amp;INDEX(Planos!$A$3:$A$5000,MATCH(1,INDEX((Planos!$A$3:$A$5000&gt;=A196)*(Planos!$A$3:$A$5000&lt;=B196),),0)))))&amp;IF(OR(A196=0,B196=0),"",IF(INDEX(Planos!$A$3:$A$5000,MATCH(1,INDEX((Planos!$A$3:$A$5000&gt;=A196)*(Planos!$A$3:$A$5000&lt;=B196),),0))&lt;A196+Config!$C$8*Config!$C$5," (menos de "&amp;Config!$C$8&amp;" seg. desde la entrada)",""))&amp;IF(OR(A196=0,B196=0),"",IF(INDEX(Planos!$A$3:$A$5000,MATCH(1,INDEX((Planos!$A$3:$A$5000&gt;=A196)*(Planos!$A$3:$A$5000&lt;=B196),),0))&gt;B196-Config!$C$8*Config!$C$5," (menos de "&amp;Config!$C$8&amp;" seg. hasta la salida)","")),"")</f>
      </c>
    </row>
    <row r="197" spans="1:15" ht="12.75">
      <c r="A197" s="17">
        <f ca="1">OFFSET(Editor!$B$1,ROWS(Editor!$B$1:B200)*4+2,)</f>
        <v>0</v>
      </c>
      <c r="B197" s="17">
        <f ca="1">OFFSET(Editor!$B$1,ROWS(Editor!$B$1:B200)*4+3,)</f>
        <v>0</v>
      </c>
      <c r="C197" s="17">
        <f ca="1">OFFSET(Editor!$E$1,ROWS(Editor!$E$1:E200)*4+2,)</f>
        <v>0</v>
      </c>
      <c r="D197" s="98">
        <f ca="1">OFFSET(Editor!$B$1,ROWS(Editor!$B$1:B200)*4+4,)</f>
        <v>0</v>
      </c>
      <c r="E197" s="47">
        <f ca="1">OFFSET(Editor!$H$1,ROWS(Editor!$H$1:H200)*4+2,)</f>
        <v>0</v>
      </c>
      <c r="F197" s="47">
        <f ca="1">OFFSET(Editor!$H$1,ROWS(Editor!$H$1:H200)*4+3,)</f>
        <v>0</v>
      </c>
      <c r="G197" s="47">
        <f ca="1">OFFSET(Editor!$G$1,ROWS(Editor!$G$1:G200)*4+2,)</f>
        <v>0</v>
      </c>
      <c r="H197" s="47">
        <f ca="1">OFFSET(Editor!$I$1,ROWS(Editor!$I$1:I200)*4+2,)</f>
        <v>0</v>
      </c>
      <c r="I197" s="47">
        <f ca="1">OFFSET(Editor!$G$1,ROWS(Editor!$G$1:G200)*4+3,)</f>
        <v>0</v>
      </c>
      <c r="J197" s="47">
        <f ca="1">OFFSET(Editor!$I$1,ROWS(Editor!$I$1:I200)*4+3,)</f>
        <v>0</v>
      </c>
      <c r="K197">
        <f ca="1">OFFSET(Editor!$J$1,ROWS(Editor!$J$1:J200)*4+3,)</f>
        <v>0</v>
      </c>
      <c r="L197">
        <f>(D197*Config!$G$7)/Config!$C$7</f>
        <v>0</v>
      </c>
      <c r="M197" s="169">
        <f ca="1">OFFSET(Editor!$N$1,ROWS(Editor!$N$1:N200)*4+3,)</f>
        <v>0</v>
      </c>
      <c r="N197">
        <f>IF(OR(A197=0,B197=0),"",IF(L197&lt;=0,"Ilógico: el tiempo de salida del subtítulo es menor o igual que el de entrada.",IF(AND(A198-B197&lt;=0,A198&lt;&gt;0),"¡Subtítulo solapado con el siguiente!",IF(A198-B197&gt;=Config!$C$6,"",IF(A198=0,"",IF(A198-B197&lt;Config!$C$6,"¡Tiempo INSUFICIENTE entre subtítulos!"))))&amp;IF(D197&gt;Config!$C$7," ¡Duración superior a "&amp;Config!$C$7&amp;" segundos!",IF(D197&gt;=Config!$C$8,"",IF(D197&lt;Config!$C$8," ¡Duración inferior a "&amp;Config!$C$8&amp;" segundos!")))&amp;IF(OR(K197&gt;Config!$C$9+(Config!$C$9*Config!$C$11),K197&gt;L197+(L197*Config!$C$11))," ¡EXCESO DE CARACTERES!","")&amp;IF(H197&lt;=Config!$G$10,"",IF(H197&gt;=Config!$G$10," ¡Línea 1 demasiado larga!"))&amp;IF(J197&lt;=Config!$G$10,"",IF(J197&gt;=Config!$G$10," ¡Línea 2 demasiado larga!"))))</f>
      </c>
      <c r="O197" s="18">
        <f>_xlfn.IFERROR(IF(OR(A197=0,B197=0),"",(IF(ISERROR(INDEX(Planos!$A$3:$A$5000,MATCH(1,INDEX((Planos!$A$3:$A$5000&gt;=A197)*(Planos!$A$3:$A$5000&lt;=B197),),0))),"","Cambio de plano en fotograma "&amp;INDEX(Planos!$A$3:$A$5000,MATCH(1,INDEX((Planos!$A$3:$A$5000&gt;=A197)*(Planos!$A$3:$A$5000&lt;=B197),),0)))))&amp;IF(OR(A197=0,B197=0),"",IF(INDEX(Planos!$A$3:$A$5000,MATCH(1,INDEX((Planos!$A$3:$A$5000&gt;=A197)*(Planos!$A$3:$A$5000&lt;=B197),),0))&lt;A197+Config!$C$8*Config!$C$5," (menos de "&amp;Config!$C$8&amp;" seg. desde la entrada)",""))&amp;IF(OR(A197=0,B197=0),"",IF(INDEX(Planos!$A$3:$A$5000,MATCH(1,INDEX((Planos!$A$3:$A$5000&gt;=A197)*(Planos!$A$3:$A$5000&lt;=B197),),0))&gt;B197-Config!$C$8*Config!$C$5," (menos de "&amp;Config!$C$8&amp;" seg. hasta la salida)","")),"")</f>
      </c>
    </row>
    <row r="198" spans="1:15" ht="12.75">
      <c r="A198" s="17">
        <f ca="1">OFFSET(Editor!$B$1,ROWS(Editor!$B$1:B201)*4+2,)</f>
        <v>0</v>
      </c>
      <c r="B198" s="17">
        <f ca="1">OFFSET(Editor!$B$1,ROWS(Editor!$B$1:B201)*4+3,)</f>
        <v>0</v>
      </c>
      <c r="C198" s="17">
        <f ca="1">OFFSET(Editor!$E$1,ROWS(Editor!$E$1:E201)*4+2,)</f>
        <v>0</v>
      </c>
      <c r="D198" s="98">
        <f ca="1">OFFSET(Editor!$B$1,ROWS(Editor!$B$1:B201)*4+4,)</f>
        <v>0</v>
      </c>
      <c r="E198" s="47">
        <f ca="1">OFFSET(Editor!$H$1,ROWS(Editor!$H$1:H201)*4+2,)</f>
        <v>0</v>
      </c>
      <c r="F198" s="47">
        <f ca="1">OFFSET(Editor!$H$1,ROWS(Editor!$H$1:H201)*4+3,)</f>
        <v>0</v>
      </c>
      <c r="G198" s="47">
        <f ca="1">OFFSET(Editor!$G$1,ROWS(Editor!$G$1:G201)*4+2,)</f>
        <v>0</v>
      </c>
      <c r="H198" s="47">
        <f ca="1">OFFSET(Editor!$I$1,ROWS(Editor!$I$1:I201)*4+2,)</f>
        <v>0</v>
      </c>
      <c r="I198" s="47">
        <f ca="1">OFFSET(Editor!$G$1,ROWS(Editor!$G$1:G201)*4+3,)</f>
        <v>0</v>
      </c>
      <c r="J198" s="47">
        <f ca="1">OFFSET(Editor!$I$1,ROWS(Editor!$I$1:I201)*4+3,)</f>
        <v>0</v>
      </c>
      <c r="K198">
        <f ca="1">OFFSET(Editor!$J$1,ROWS(Editor!$J$1:J201)*4+3,)</f>
        <v>0</v>
      </c>
      <c r="L198">
        <f>(D198*Config!$G$7)/Config!$C$7</f>
        <v>0</v>
      </c>
      <c r="M198" s="169">
        <f ca="1">OFFSET(Editor!$N$1,ROWS(Editor!$N$1:N201)*4+3,)</f>
        <v>0</v>
      </c>
      <c r="N198">
        <f>IF(OR(A198=0,B198=0),"",IF(L198&lt;=0,"Ilógico: el tiempo de salida del subtítulo es menor o igual que el de entrada.",IF(AND(A199-B198&lt;=0,A199&lt;&gt;0),"¡Subtítulo solapado con el siguiente!",IF(A199-B198&gt;=Config!$C$6,"",IF(A199=0,"",IF(A199-B198&lt;Config!$C$6,"¡Tiempo INSUFICIENTE entre subtítulos!"))))&amp;IF(D198&gt;Config!$C$7," ¡Duración superior a "&amp;Config!$C$7&amp;" segundos!",IF(D198&gt;=Config!$C$8,"",IF(D198&lt;Config!$C$8," ¡Duración inferior a "&amp;Config!$C$8&amp;" segundos!")))&amp;IF(OR(K198&gt;Config!$C$9+(Config!$C$9*Config!$C$11),K198&gt;L198+(L198*Config!$C$11))," ¡EXCESO DE CARACTERES!","")&amp;IF(H198&lt;=Config!$G$10,"",IF(H198&gt;=Config!$G$10," ¡Línea 1 demasiado larga!"))&amp;IF(J198&lt;=Config!$G$10,"",IF(J198&gt;=Config!$G$10," ¡Línea 2 demasiado larga!"))))</f>
      </c>
      <c r="O198" s="18">
        <f>_xlfn.IFERROR(IF(OR(A198=0,B198=0),"",(IF(ISERROR(INDEX(Planos!$A$3:$A$5000,MATCH(1,INDEX((Planos!$A$3:$A$5000&gt;=A198)*(Planos!$A$3:$A$5000&lt;=B198),),0))),"","Cambio de plano en fotograma "&amp;INDEX(Planos!$A$3:$A$5000,MATCH(1,INDEX((Planos!$A$3:$A$5000&gt;=A198)*(Planos!$A$3:$A$5000&lt;=B198),),0)))))&amp;IF(OR(A198=0,B198=0),"",IF(INDEX(Planos!$A$3:$A$5000,MATCH(1,INDEX((Planos!$A$3:$A$5000&gt;=A198)*(Planos!$A$3:$A$5000&lt;=B198),),0))&lt;A198+Config!$C$8*Config!$C$5," (menos de "&amp;Config!$C$8&amp;" seg. desde la entrada)",""))&amp;IF(OR(A198=0,B198=0),"",IF(INDEX(Planos!$A$3:$A$5000,MATCH(1,INDEX((Planos!$A$3:$A$5000&gt;=A198)*(Planos!$A$3:$A$5000&lt;=B198),),0))&gt;B198-Config!$C$8*Config!$C$5," (menos de "&amp;Config!$C$8&amp;" seg. hasta la salida)","")),"")</f>
      </c>
    </row>
    <row r="199" spans="1:15" ht="12.75">
      <c r="A199" s="17">
        <f ca="1">OFFSET(Editor!$B$1,ROWS(Editor!$B$1:B202)*4+2,)</f>
        <v>0</v>
      </c>
      <c r="B199" s="17">
        <f ca="1">OFFSET(Editor!$B$1,ROWS(Editor!$B$1:B202)*4+3,)</f>
        <v>0</v>
      </c>
      <c r="C199" s="17">
        <f ca="1">OFFSET(Editor!$E$1,ROWS(Editor!$E$1:E202)*4+2,)</f>
        <v>0</v>
      </c>
      <c r="D199" s="98">
        <f ca="1">OFFSET(Editor!$B$1,ROWS(Editor!$B$1:B202)*4+4,)</f>
        <v>0</v>
      </c>
      <c r="E199" s="47">
        <f ca="1">OFFSET(Editor!$H$1,ROWS(Editor!$H$1:H202)*4+2,)</f>
        <v>0</v>
      </c>
      <c r="F199" s="47">
        <f ca="1">OFFSET(Editor!$H$1,ROWS(Editor!$H$1:H202)*4+3,)</f>
        <v>0</v>
      </c>
      <c r="G199" s="47">
        <f ca="1">OFFSET(Editor!$G$1,ROWS(Editor!$G$1:G202)*4+2,)</f>
        <v>0</v>
      </c>
      <c r="H199" s="47">
        <f ca="1">OFFSET(Editor!$I$1,ROWS(Editor!$I$1:I202)*4+2,)</f>
        <v>0</v>
      </c>
      <c r="I199" s="47">
        <f ca="1">OFFSET(Editor!$G$1,ROWS(Editor!$G$1:G202)*4+3,)</f>
        <v>0</v>
      </c>
      <c r="J199" s="47">
        <f ca="1">OFFSET(Editor!$I$1,ROWS(Editor!$I$1:I202)*4+3,)</f>
        <v>0</v>
      </c>
      <c r="K199">
        <f ca="1">OFFSET(Editor!$J$1,ROWS(Editor!$J$1:J202)*4+3,)</f>
        <v>0</v>
      </c>
      <c r="L199">
        <f>(D199*Config!$G$7)/Config!$C$7</f>
        <v>0</v>
      </c>
      <c r="M199" s="169">
        <f ca="1">OFFSET(Editor!$N$1,ROWS(Editor!$N$1:N202)*4+3,)</f>
        <v>0</v>
      </c>
      <c r="N199">
        <f>IF(OR(A199=0,B199=0),"",IF(L199&lt;=0,"Ilógico: el tiempo de salida del subtítulo es menor o igual que el de entrada.",IF(AND(A200-B199&lt;=0,A200&lt;&gt;0),"¡Subtítulo solapado con el siguiente!",IF(A200-B199&gt;=Config!$C$6,"",IF(A200=0,"",IF(A200-B199&lt;Config!$C$6,"¡Tiempo INSUFICIENTE entre subtítulos!"))))&amp;IF(D199&gt;Config!$C$7," ¡Duración superior a "&amp;Config!$C$7&amp;" segundos!",IF(D199&gt;=Config!$C$8,"",IF(D199&lt;Config!$C$8," ¡Duración inferior a "&amp;Config!$C$8&amp;" segundos!")))&amp;IF(OR(K199&gt;Config!$C$9+(Config!$C$9*Config!$C$11),K199&gt;L199+(L199*Config!$C$11))," ¡EXCESO DE CARACTERES!","")&amp;IF(H199&lt;=Config!$G$10,"",IF(H199&gt;=Config!$G$10," ¡Línea 1 demasiado larga!"))&amp;IF(J199&lt;=Config!$G$10,"",IF(J199&gt;=Config!$G$10," ¡Línea 2 demasiado larga!"))))</f>
      </c>
      <c r="O199" s="18">
        <f>_xlfn.IFERROR(IF(OR(A199=0,B199=0),"",(IF(ISERROR(INDEX(Planos!$A$3:$A$5000,MATCH(1,INDEX((Planos!$A$3:$A$5000&gt;=A199)*(Planos!$A$3:$A$5000&lt;=B199),),0))),"","Cambio de plano en fotograma "&amp;INDEX(Planos!$A$3:$A$5000,MATCH(1,INDEX((Planos!$A$3:$A$5000&gt;=A199)*(Planos!$A$3:$A$5000&lt;=B199),),0)))))&amp;IF(OR(A199=0,B199=0),"",IF(INDEX(Planos!$A$3:$A$5000,MATCH(1,INDEX((Planos!$A$3:$A$5000&gt;=A199)*(Planos!$A$3:$A$5000&lt;=B199),),0))&lt;A199+Config!$C$8*Config!$C$5," (menos de "&amp;Config!$C$8&amp;" seg. desde la entrada)",""))&amp;IF(OR(A199=0,B199=0),"",IF(INDEX(Planos!$A$3:$A$5000,MATCH(1,INDEX((Planos!$A$3:$A$5000&gt;=A199)*(Planos!$A$3:$A$5000&lt;=B199),),0))&gt;B199-Config!$C$8*Config!$C$5," (menos de "&amp;Config!$C$8&amp;" seg. hasta la salida)","")),"")</f>
      </c>
    </row>
  </sheetData>
  <sheetProtection/>
  <printOptions/>
  <pageMargins left="0.7" right="0.7" top="0.75" bottom="0.75" header="0.3" footer="0.3"/>
  <pageSetup horizontalDpi="300" verticalDpi="300" orientation="portrait" paperSize="119" r:id="rId1"/>
</worksheet>
</file>

<file path=xl/worksheets/sheet6.xml><?xml version="1.0" encoding="utf-8"?>
<worksheet xmlns="http://schemas.openxmlformats.org/spreadsheetml/2006/main" xmlns:r="http://schemas.openxmlformats.org/officeDocument/2006/relationships">
  <sheetPr codeName="Hoja3"/>
  <dimension ref="A1:B148"/>
  <sheetViews>
    <sheetView zoomScalePageLayoutView="0" workbookViewId="0" topLeftCell="A1">
      <selection activeCell="A147" sqref="A147"/>
    </sheetView>
  </sheetViews>
  <sheetFormatPr defaultColWidth="11.421875" defaultRowHeight="12.75"/>
  <cols>
    <col min="1" max="1" width="123.57421875" style="0" customWidth="1"/>
  </cols>
  <sheetData>
    <row r="1" spans="1:2" ht="18">
      <c r="A1" s="29" t="str">
        <f>"{"&amp;Intermedio!A2&amp;"}"&amp;"{"&amp;Intermedio!B2&amp;"}"&amp;IF(Intermedio!E2="No","",IF(Intermedio!E2="Sí","{y:i}",""))&amp;IF(Intermedio!G2=0,"",Intermedio!G2)&amp;"|"&amp;IF(Intermedio!F2="No","",IF(Intermedio!F2="Sí","{y:i}",""))&amp;IF(Intermedio!I2=0,"",Intermedio!I2)</f>
        <v>{0}{0}|</v>
      </c>
      <c r="B1" s="28"/>
    </row>
    <row r="2" ht="18">
      <c r="A2" s="29" t="str">
        <f>"{"&amp;Intermedio!A3&amp;"}"&amp;"{"&amp;Intermedio!B3&amp;"}"&amp;IF(Intermedio!E3="No","",IF(Intermedio!E3="Sí","{y:i}",""))&amp;IF(Intermedio!G3=0,"",Intermedio!G3)&amp;"|"&amp;IF(Intermedio!F3="No","",IF(Intermedio!F3="Sí","{y:i}",""))&amp;IF(Intermedio!I3=0,"",Intermedio!I3)</f>
        <v>{0}{0}|</v>
      </c>
    </row>
    <row r="3" ht="18">
      <c r="A3" s="29" t="str">
        <f>"{"&amp;Intermedio!A4&amp;"}"&amp;"{"&amp;Intermedio!B4&amp;"}"&amp;IF(Intermedio!E4="No","",IF(Intermedio!E4="Sí","{y:i}",""))&amp;IF(Intermedio!G4=0,"",Intermedio!G4)&amp;"|"&amp;IF(Intermedio!F4="No","",IF(Intermedio!F4="Sí","{y:i}",""))&amp;IF(Intermedio!I4=0,"",Intermedio!I4)</f>
        <v>{0}{0}|</v>
      </c>
    </row>
    <row r="4" ht="18">
      <c r="A4" s="29" t="str">
        <f>"{"&amp;Intermedio!A5&amp;"}"&amp;"{"&amp;Intermedio!B5&amp;"}"&amp;IF(Intermedio!E5="No","",IF(Intermedio!E5="Sí","{y:i}",""))&amp;IF(Intermedio!G5=0,"",Intermedio!G5)&amp;"|"&amp;IF(Intermedio!F5="No","",IF(Intermedio!F5="Sí","{y:i}",""))&amp;IF(Intermedio!I5=0,"",Intermedio!I5)</f>
        <v>{0}{0}|</v>
      </c>
    </row>
    <row r="5" ht="18">
      <c r="A5" s="29" t="str">
        <f>"{"&amp;Intermedio!A6&amp;"}"&amp;"{"&amp;Intermedio!B6&amp;"}"&amp;IF(Intermedio!E6="No","",IF(Intermedio!E6="Sí","{y:i}",""))&amp;IF(Intermedio!G6=0,"",Intermedio!G6)&amp;"|"&amp;IF(Intermedio!F6="No","",IF(Intermedio!F6="Sí","{y:i}",""))&amp;IF(Intermedio!I6=0,"",Intermedio!I6)</f>
        <v>{0}{0}|</v>
      </c>
    </row>
    <row r="6" ht="18">
      <c r="A6" s="29" t="str">
        <f>"{"&amp;Intermedio!A7&amp;"}"&amp;"{"&amp;Intermedio!B7&amp;"}"&amp;IF(Intermedio!E7="No","",IF(Intermedio!E7="Sí","{y:i}",""))&amp;IF(Intermedio!G7=0,"",Intermedio!G7)&amp;"|"&amp;IF(Intermedio!F7="No","",IF(Intermedio!F7="Sí","{y:i}",""))&amp;IF(Intermedio!I7=0,"",Intermedio!I7)</f>
        <v>{0}{0}|</v>
      </c>
    </row>
    <row r="7" ht="18">
      <c r="A7" s="29" t="str">
        <f>"{"&amp;Intermedio!A8&amp;"}"&amp;"{"&amp;Intermedio!B8&amp;"}"&amp;IF(Intermedio!E8="No","",IF(Intermedio!E8="Sí","{y:i}",""))&amp;IF(Intermedio!G8=0,"",Intermedio!G8)&amp;"|"&amp;IF(Intermedio!F8="No","",IF(Intermedio!F8="Sí","{y:i}",""))&amp;IF(Intermedio!I8=0,"",Intermedio!I8)</f>
        <v>{0}{0}|</v>
      </c>
    </row>
    <row r="8" ht="18">
      <c r="A8" s="29" t="str">
        <f>"{"&amp;Intermedio!A9&amp;"}"&amp;"{"&amp;Intermedio!B9&amp;"}"&amp;IF(Intermedio!E9="No","",IF(Intermedio!E9="Sí","{y:i}",""))&amp;IF(Intermedio!G9=0,"",Intermedio!G9)&amp;"|"&amp;IF(Intermedio!F9="No","",IF(Intermedio!F9="Sí","{y:i}",""))&amp;IF(Intermedio!I9=0,"",Intermedio!I9)</f>
        <v>{0}{0}|</v>
      </c>
    </row>
    <row r="9" ht="18">
      <c r="A9" s="29" t="str">
        <f>"{"&amp;Intermedio!A10&amp;"}"&amp;"{"&amp;Intermedio!B10&amp;"}"&amp;IF(Intermedio!E10="No","",IF(Intermedio!E10="Sí","{y:i}",""))&amp;IF(Intermedio!G10=0,"",Intermedio!G10)&amp;"|"&amp;IF(Intermedio!F10="No","",IF(Intermedio!F10="Sí","{y:i}",""))&amp;IF(Intermedio!I10=0,"",Intermedio!I10)</f>
        <v>{0}{0}|</v>
      </c>
    </row>
    <row r="10" ht="18">
      <c r="A10" s="29" t="str">
        <f>"{"&amp;Intermedio!A11&amp;"}"&amp;"{"&amp;Intermedio!B11&amp;"}"&amp;IF(Intermedio!E11="No","",IF(Intermedio!E11="Sí","{y:i}",""))&amp;IF(Intermedio!G11=0,"",Intermedio!G11)&amp;"|"&amp;IF(Intermedio!F11="No","",IF(Intermedio!F11="Sí","{y:i}",""))&amp;IF(Intermedio!I11=0,"",Intermedio!I11)</f>
        <v>{0}{0}|</v>
      </c>
    </row>
    <row r="11" ht="18">
      <c r="A11" s="29" t="str">
        <f>"{"&amp;Intermedio!A12&amp;"}"&amp;"{"&amp;Intermedio!B12&amp;"}"&amp;IF(Intermedio!E12="No","",IF(Intermedio!E12="Sí","{y:i}",""))&amp;IF(Intermedio!G12=0,"",Intermedio!G12)&amp;"|"&amp;IF(Intermedio!F12="No","",IF(Intermedio!F12="Sí","{y:i}",""))&amp;IF(Intermedio!I12=0,"",Intermedio!I12)</f>
        <v>{0}{0}|</v>
      </c>
    </row>
    <row r="12" ht="18">
      <c r="A12" s="29" t="str">
        <f>"{"&amp;Intermedio!A13&amp;"}"&amp;"{"&amp;Intermedio!B13&amp;"}"&amp;IF(Intermedio!E13="No","",IF(Intermedio!E13="Sí","{y:i}",""))&amp;IF(Intermedio!G13=0,"",Intermedio!G13)&amp;"|"&amp;IF(Intermedio!F13="No","",IF(Intermedio!F13="Sí","{y:i}",""))&amp;IF(Intermedio!I13=0,"",Intermedio!I13)</f>
        <v>{0}{0}|</v>
      </c>
    </row>
    <row r="13" ht="18">
      <c r="A13" s="29" t="str">
        <f>"{"&amp;Intermedio!A14&amp;"}"&amp;"{"&amp;Intermedio!B14&amp;"}"&amp;IF(Intermedio!E14="No","",IF(Intermedio!E14="Sí","{y:i}",""))&amp;IF(Intermedio!G14=0,"",Intermedio!G14)&amp;"|"&amp;IF(Intermedio!F14="No","",IF(Intermedio!F14="Sí","{y:i}",""))&amp;IF(Intermedio!I14=0,"",Intermedio!I14)</f>
        <v>{0}{0}|</v>
      </c>
    </row>
    <row r="14" ht="18">
      <c r="A14" s="29" t="str">
        <f>"{"&amp;Intermedio!A15&amp;"}"&amp;"{"&amp;Intermedio!B15&amp;"}"&amp;IF(Intermedio!E15="No","",IF(Intermedio!E15="Sí","{y:i}",""))&amp;IF(Intermedio!G15=0,"",Intermedio!G15)&amp;"|"&amp;IF(Intermedio!F15="No","",IF(Intermedio!F15="Sí","{y:i}",""))&amp;IF(Intermedio!I15=0,"",Intermedio!I15)</f>
        <v>{0}{0}|</v>
      </c>
    </row>
    <row r="15" ht="18">
      <c r="A15" s="29" t="str">
        <f>"{"&amp;Intermedio!A16&amp;"}"&amp;"{"&amp;Intermedio!B16&amp;"}"&amp;IF(Intermedio!E16="No","",IF(Intermedio!E16="Sí","{y:i}",""))&amp;IF(Intermedio!G16=0,"",Intermedio!G16)&amp;"|"&amp;IF(Intermedio!F16="No","",IF(Intermedio!F16="Sí","{y:i}",""))&amp;IF(Intermedio!I16=0,"",Intermedio!I16)</f>
        <v>{0}{0}|</v>
      </c>
    </row>
    <row r="16" ht="18">
      <c r="A16" s="29" t="str">
        <f>"{"&amp;Intermedio!A17&amp;"}"&amp;"{"&amp;Intermedio!B17&amp;"}"&amp;IF(Intermedio!E17="No","",IF(Intermedio!E17="Sí","{y:i}",""))&amp;IF(Intermedio!G17=0,"",Intermedio!G17)&amp;"|"&amp;IF(Intermedio!F17="No","",IF(Intermedio!F17="Sí","{y:i}",""))&amp;IF(Intermedio!I17=0,"",Intermedio!I17)</f>
        <v>{0}{0}|</v>
      </c>
    </row>
    <row r="17" ht="18">
      <c r="A17" s="29" t="str">
        <f>"{"&amp;Intermedio!A18&amp;"}"&amp;"{"&amp;Intermedio!B18&amp;"}"&amp;IF(Intermedio!E18="No","",IF(Intermedio!E18="Sí","{y:i}",""))&amp;IF(Intermedio!G18=0,"",Intermedio!G18)&amp;"|"&amp;IF(Intermedio!F18="No","",IF(Intermedio!F18="Sí","{y:i}",""))&amp;IF(Intermedio!I18=0,"",Intermedio!I18)</f>
        <v>{0}{0}|</v>
      </c>
    </row>
    <row r="18" ht="18">
      <c r="A18" s="29" t="str">
        <f>"{"&amp;Intermedio!A19&amp;"}"&amp;"{"&amp;Intermedio!B19&amp;"}"&amp;IF(Intermedio!E19="No","",IF(Intermedio!E19="Sí","{y:i}",""))&amp;IF(Intermedio!G19=0,"",Intermedio!G19)&amp;"|"&amp;IF(Intermedio!F19="No","",IF(Intermedio!F19="Sí","{y:i}",""))&amp;IF(Intermedio!I19=0,"",Intermedio!I19)</f>
        <v>{0}{0}|</v>
      </c>
    </row>
    <row r="19" ht="18">
      <c r="A19" s="29" t="str">
        <f>"{"&amp;Intermedio!A20&amp;"}"&amp;"{"&amp;Intermedio!B20&amp;"}"&amp;IF(Intermedio!E20="No","",IF(Intermedio!E20="Sí","{y:i}",""))&amp;IF(Intermedio!G20=0,"",Intermedio!G20)&amp;"|"&amp;IF(Intermedio!F20="No","",IF(Intermedio!F20="Sí","{y:i}",""))&amp;IF(Intermedio!I20=0,"",Intermedio!I20)</f>
        <v>{0}{0}|</v>
      </c>
    </row>
    <row r="20" ht="18">
      <c r="A20" s="29" t="str">
        <f>"{"&amp;Intermedio!A21&amp;"}"&amp;"{"&amp;Intermedio!B21&amp;"}"&amp;IF(Intermedio!E21="No","",IF(Intermedio!E21="Sí","{y:i}",""))&amp;IF(Intermedio!G21=0,"",Intermedio!G21)&amp;"|"&amp;IF(Intermedio!F21="No","",IF(Intermedio!F21="Sí","{y:i}",""))&amp;IF(Intermedio!I21=0,"",Intermedio!I21)</f>
        <v>{0}{0}|</v>
      </c>
    </row>
    <row r="21" ht="18">
      <c r="A21" s="29" t="str">
        <f>"{"&amp;Intermedio!A22&amp;"}"&amp;"{"&amp;Intermedio!B22&amp;"}"&amp;IF(Intermedio!E22="No","",IF(Intermedio!E22="Sí","{y:i}",""))&amp;IF(Intermedio!G22=0,"",Intermedio!G22)&amp;"|"&amp;IF(Intermedio!F22="No","",IF(Intermedio!F22="Sí","{y:i}",""))&amp;IF(Intermedio!I22=0,"",Intermedio!I22)</f>
        <v>{0}{0}|</v>
      </c>
    </row>
    <row r="22" ht="18">
      <c r="A22" s="29" t="str">
        <f>"{"&amp;Intermedio!A23&amp;"}"&amp;"{"&amp;Intermedio!B23&amp;"}"&amp;IF(Intermedio!E23="No","",IF(Intermedio!E23="Sí","{y:i}",""))&amp;IF(Intermedio!G23=0,"",Intermedio!G23)&amp;"|"&amp;IF(Intermedio!F23="No","",IF(Intermedio!F23="Sí","{y:i}",""))&amp;IF(Intermedio!I23=0,"",Intermedio!I23)</f>
        <v>{0}{0}|</v>
      </c>
    </row>
    <row r="23" ht="18">
      <c r="A23" s="29" t="str">
        <f>"{"&amp;Intermedio!A24&amp;"}"&amp;"{"&amp;Intermedio!B24&amp;"}"&amp;IF(Intermedio!E24="No","",IF(Intermedio!E24="Sí","{y:i}",""))&amp;IF(Intermedio!G24=0,"",Intermedio!G24)&amp;"|"&amp;IF(Intermedio!F24="No","",IF(Intermedio!F24="Sí","{y:i}",""))&amp;IF(Intermedio!I24=0,"",Intermedio!I24)</f>
        <v>{0}{0}|</v>
      </c>
    </row>
    <row r="24" ht="18">
      <c r="A24" s="29" t="str">
        <f>"{"&amp;Intermedio!A25&amp;"}"&amp;"{"&amp;Intermedio!B25&amp;"}"&amp;IF(Intermedio!E25="No","",IF(Intermedio!E25="Sí","{y:i}",""))&amp;IF(Intermedio!G25=0,"",Intermedio!G25)&amp;"|"&amp;IF(Intermedio!F25="No","",IF(Intermedio!F25="Sí","{y:i}",""))&amp;IF(Intermedio!I25=0,"",Intermedio!I25)</f>
        <v>{0}{0}|</v>
      </c>
    </row>
    <row r="25" ht="18">
      <c r="A25" s="29" t="str">
        <f>"{"&amp;Intermedio!A26&amp;"}"&amp;"{"&amp;Intermedio!B26&amp;"}"&amp;IF(Intermedio!E26="No","",IF(Intermedio!E26="Sí","{y:i}",""))&amp;IF(Intermedio!G26=0,"",Intermedio!G26)&amp;"|"&amp;IF(Intermedio!F26="No","",IF(Intermedio!F26="Sí","{y:i}",""))&amp;IF(Intermedio!I26=0,"",Intermedio!I26)</f>
        <v>{0}{0}|</v>
      </c>
    </row>
    <row r="26" ht="18">
      <c r="A26" s="29" t="str">
        <f>"{"&amp;Intermedio!A27&amp;"}"&amp;"{"&amp;Intermedio!B27&amp;"}"&amp;IF(Intermedio!E27="No","",IF(Intermedio!E27="Sí","{y:i}",""))&amp;IF(Intermedio!G27=0,"",Intermedio!G27)&amp;"|"&amp;IF(Intermedio!F27="No","",IF(Intermedio!F27="Sí","{y:i}",""))&amp;IF(Intermedio!I27=0,"",Intermedio!I27)</f>
        <v>{0}{0}|</v>
      </c>
    </row>
    <row r="27" ht="18">
      <c r="A27" s="29" t="str">
        <f>"{"&amp;Intermedio!A28&amp;"}"&amp;"{"&amp;Intermedio!B28&amp;"}"&amp;IF(Intermedio!E28="No","",IF(Intermedio!E28="Sí","{y:i}",""))&amp;IF(Intermedio!G28=0,"",Intermedio!G28)&amp;"|"&amp;IF(Intermedio!F28="No","",IF(Intermedio!F28="Sí","{y:i}",""))&amp;IF(Intermedio!I28=0,"",Intermedio!I28)</f>
        <v>{0}{0}|</v>
      </c>
    </row>
    <row r="28" ht="18">
      <c r="A28" s="29" t="str">
        <f>"{"&amp;Intermedio!A29&amp;"}"&amp;"{"&amp;Intermedio!B29&amp;"}"&amp;IF(Intermedio!E29="No","",IF(Intermedio!E29="Sí","{y:i}",""))&amp;IF(Intermedio!G29=0,"",Intermedio!G29)&amp;"|"&amp;IF(Intermedio!F29="No","",IF(Intermedio!F29="Sí","{y:i}",""))&amp;IF(Intermedio!I29=0,"",Intermedio!I29)</f>
        <v>{0}{0}|</v>
      </c>
    </row>
    <row r="29" ht="18">
      <c r="A29" s="29" t="str">
        <f>"{"&amp;Intermedio!A30&amp;"}"&amp;"{"&amp;Intermedio!B30&amp;"}"&amp;IF(Intermedio!E30="No","",IF(Intermedio!E30="Sí","{y:i}",""))&amp;IF(Intermedio!G30=0,"",Intermedio!G30)&amp;"|"&amp;IF(Intermedio!F30="No","",IF(Intermedio!F30="Sí","{y:i}",""))&amp;IF(Intermedio!I30=0,"",Intermedio!I30)</f>
        <v>{0}{0}|</v>
      </c>
    </row>
    <row r="30" ht="18">
      <c r="A30" s="29" t="str">
        <f>"{"&amp;Intermedio!A31&amp;"}"&amp;"{"&amp;Intermedio!B31&amp;"}"&amp;IF(Intermedio!E31="No","",IF(Intermedio!E31="Sí","{y:i}",""))&amp;IF(Intermedio!G31=0,"",Intermedio!G31)&amp;"|"&amp;IF(Intermedio!F31="No","",IF(Intermedio!F31="Sí","{y:i}",""))&amp;IF(Intermedio!I31=0,"",Intermedio!I31)</f>
        <v>{0}{0}|</v>
      </c>
    </row>
    <row r="31" ht="18">
      <c r="A31" s="29" t="str">
        <f>"{"&amp;Intermedio!A32&amp;"}"&amp;"{"&amp;Intermedio!B32&amp;"}"&amp;IF(Intermedio!E32="No","",IF(Intermedio!E32="Sí","{y:i}",""))&amp;IF(Intermedio!G32=0,"",Intermedio!G32)&amp;"|"&amp;IF(Intermedio!F32="No","",IF(Intermedio!F32="Sí","{y:i}",""))&amp;IF(Intermedio!I32=0,"",Intermedio!I32)</f>
        <v>{0}{0}|</v>
      </c>
    </row>
    <row r="32" ht="18">
      <c r="A32" s="29" t="str">
        <f>"{"&amp;Intermedio!A33&amp;"}"&amp;"{"&amp;Intermedio!B33&amp;"}"&amp;IF(Intermedio!E33="No","",IF(Intermedio!E33="Sí","{y:i}",""))&amp;IF(Intermedio!G33=0,"",Intermedio!G33)&amp;"|"&amp;IF(Intermedio!F33="No","",IF(Intermedio!F33="Sí","{y:i}",""))&amp;IF(Intermedio!I33=0,"",Intermedio!I33)</f>
        <v>{0}{0}|</v>
      </c>
    </row>
    <row r="33" ht="18">
      <c r="A33" s="29" t="str">
        <f>"{"&amp;Intermedio!A34&amp;"}"&amp;"{"&amp;Intermedio!B34&amp;"}"&amp;IF(Intermedio!E34="No","",IF(Intermedio!E34="Sí","{y:i}",""))&amp;IF(Intermedio!G34=0,"",Intermedio!G34)&amp;"|"&amp;IF(Intermedio!F34="No","",IF(Intermedio!F34="Sí","{y:i}",""))&amp;IF(Intermedio!I34=0,"",Intermedio!I34)</f>
        <v>{0}{0}|</v>
      </c>
    </row>
    <row r="34" ht="18">
      <c r="A34" s="29" t="str">
        <f>"{"&amp;Intermedio!A35&amp;"}"&amp;"{"&amp;Intermedio!B35&amp;"}"&amp;IF(Intermedio!E35="No","",IF(Intermedio!E35="Sí","{y:i}",""))&amp;IF(Intermedio!G35=0,"",Intermedio!G35)&amp;"|"&amp;IF(Intermedio!F35="No","",IF(Intermedio!F35="Sí","{y:i}",""))&amp;IF(Intermedio!I35=0,"",Intermedio!I35)</f>
        <v>{0}{0}|</v>
      </c>
    </row>
    <row r="35" ht="18">
      <c r="A35" s="29" t="str">
        <f>"{"&amp;Intermedio!A36&amp;"}"&amp;"{"&amp;Intermedio!B36&amp;"}"&amp;IF(Intermedio!E36="No","",IF(Intermedio!E36="Sí","{y:i}",""))&amp;IF(Intermedio!G36=0,"",Intermedio!G36)&amp;"|"&amp;IF(Intermedio!F36="No","",IF(Intermedio!F36="Sí","{y:i}",""))&amp;IF(Intermedio!I36=0,"",Intermedio!I36)</f>
        <v>{0}{0}|</v>
      </c>
    </row>
    <row r="36" ht="18">
      <c r="A36" s="29" t="str">
        <f>"{"&amp;Intermedio!A37&amp;"}"&amp;"{"&amp;Intermedio!B37&amp;"}"&amp;IF(Intermedio!E37="No","",IF(Intermedio!E37="Sí","{y:i}",""))&amp;IF(Intermedio!G37=0,"",Intermedio!G37)&amp;"|"&amp;IF(Intermedio!F37="No","",IF(Intermedio!F37="Sí","{y:i}",""))&amp;IF(Intermedio!I37=0,"",Intermedio!I37)</f>
        <v>{0}{0}|</v>
      </c>
    </row>
    <row r="37" ht="18">
      <c r="A37" s="29" t="str">
        <f>"{"&amp;Intermedio!A38&amp;"}"&amp;"{"&amp;Intermedio!B38&amp;"}"&amp;IF(Intermedio!E38="No","",IF(Intermedio!E38="Sí","{y:i}",""))&amp;IF(Intermedio!G38=0,"",Intermedio!G38)&amp;"|"&amp;IF(Intermedio!F38="No","",IF(Intermedio!F38="Sí","{y:i}",""))&amp;IF(Intermedio!I38=0,"",Intermedio!I38)</f>
        <v>{0}{0}|</v>
      </c>
    </row>
    <row r="38" ht="18">
      <c r="A38" s="29" t="str">
        <f>"{"&amp;Intermedio!A39&amp;"}"&amp;"{"&amp;Intermedio!B39&amp;"}"&amp;IF(Intermedio!E39="No","",IF(Intermedio!E39="Sí","{y:i}",""))&amp;IF(Intermedio!G39=0,"",Intermedio!G39)&amp;"|"&amp;IF(Intermedio!F39="No","",IF(Intermedio!F39="Sí","{y:i}",""))&amp;IF(Intermedio!I39=0,"",Intermedio!I39)</f>
        <v>{0}{0}|</v>
      </c>
    </row>
    <row r="39" ht="18">
      <c r="A39" s="29" t="str">
        <f>"{"&amp;Intermedio!A40&amp;"}"&amp;"{"&amp;Intermedio!B40&amp;"}"&amp;IF(Intermedio!E40="No","",IF(Intermedio!E40="Sí","{y:i}",""))&amp;IF(Intermedio!G40=0,"",Intermedio!G40)&amp;"|"&amp;IF(Intermedio!F40="No","",IF(Intermedio!F40="Sí","{y:i}",""))&amp;IF(Intermedio!I40=0,"",Intermedio!I40)</f>
        <v>{0}{0}|</v>
      </c>
    </row>
    <row r="40" ht="18">
      <c r="A40" s="29" t="str">
        <f>"{"&amp;Intermedio!A41&amp;"}"&amp;"{"&amp;Intermedio!B41&amp;"}"&amp;IF(Intermedio!E41="No","",IF(Intermedio!E41="Sí","{y:i}",""))&amp;IF(Intermedio!G41=0,"",Intermedio!G41)&amp;"|"&amp;IF(Intermedio!F41="No","",IF(Intermedio!F41="Sí","{y:i}",""))&amp;IF(Intermedio!I41=0,"",Intermedio!I41)</f>
        <v>{0}{0}|</v>
      </c>
    </row>
    <row r="41" ht="18">
      <c r="A41" s="29" t="str">
        <f>"{"&amp;Intermedio!A42&amp;"}"&amp;"{"&amp;Intermedio!B42&amp;"}"&amp;IF(Intermedio!E42="No","",IF(Intermedio!E42="Sí","{y:i}",""))&amp;IF(Intermedio!G42=0,"",Intermedio!G42)&amp;"|"&amp;IF(Intermedio!F42="No","",IF(Intermedio!F42="Sí","{y:i}",""))&amp;IF(Intermedio!I42=0,"",Intermedio!I42)</f>
        <v>{0}{0}|</v>
      </c>
    </row>
    <row r="42" ht="18">
      <c r="A42" s="29" t="str">
        <f>"{"&amp;Intermedio!A43&amp;"}"&amp;"{"&amp;Intermedio!B43&amp;"}"&amp;IF(Intermedio!E43="No","",IF(Intermedio!E43="Sí","{y:i}",""))&amp;IF(Intermedio!G43=0,"",Intermedio!G43)&amp;"|"&amp;IF(Intermedio!F43="No","",IF(Intermedio!F43="Sí","{y:i}",""))&amp;IF(Intermedio!I43=0,"",Intermedio!I43)</f>
        <v>{0}{0}|</v>
      </c>
    </row>
    <row r="43" ht="18">
      <c r="A43" s="29" t="str">
        <f>"{"&amp;Intermedio!A44&amp;"}"&amp;"{"&amp;Intermedio!B44&amp;"}"&amp;IF(Intermedio!E44="No","",IF(Intermedio!E44="Sí","{y:i}",""))&amp;IF(Intermedio!G44=0,"",Intermedio!G44)&amp;"|"&amp;IF(Intermedio!F44="No","",IF(Intermedio!F44="Sí","{y:i}",""))&amp;IF(Intermedio!I44=0,"",Intermedio!I44)</f>
        <v>{0}{0}|</v>
      </c>
    </row>
    <row r="44" ht="18">
      <c r="A44" s="29" t="str">
        <f>"{"&amp;Intermedio!A45&amp;"}"&amp;"{"&amp;Intermedio!B45&amp;"}"&amp;IF(Intermedio!E45="No","",IF(Intermedio!E45="Sí","{y:i}",""))&amp;IF(Intermedio!G45=0,"",Intermedio!G45)&amp;"|"&amp;IF(Intermedio!F45="No","",IF(Intermedio!F45="Sí","{y:i}",""))&amp;IF(Intermedio!I45=0,"",Intermedio!I45)</f>
        <v>{0}{0}|</v>
      </c>
    </row>
    <row r="45" ht="18">
      <c r="A45" s="29" t="str">
        <f>"{"&amp;Intermedio!A46&amp;"}"&amp;"{"&amp;Intermedio!B46&amp;"}"&amp;IF(Intermedio!E46="No","",IF(Intermedio!E46="Sí","{y:i}",""))&amp;IF(Intermedio!G46=0,"",Intermedio!G46)&amp;"|"&amp;IF(Intermedio!F46="No","",IF(Intermedio!F46="Sí","{y:i}",""))&amp;IF(Intermedio!I46=0,"",Intermedio!I46)</f>
        <v>{0}{0}|</v>
      </c>
    </row>
    <row r="46" ht="18">
      <c r="A46" s="29" t="str">
        <f>"{"&amp;Intermedio!A47&amp;"}"&amp;"{"&amp;Intermedio!B47&amp;"}"&amp;IF(Intermedio!E47="No","",IF(Intermedio!E47="Sí","{y:i}",""))&amp;IF(Intermedio!G47=0,"",Intermedio!G47)&amp;"|"&amp;IF(Intermedio!F47="No","",IF(Intermedio!F47="Sí","{y:i}",""))&amp;IF(Intermedio!I47=0,"",Intermedio!I47)</f>
        <v>{0}{0}|</v>
      </c>
    </row>
    <row r="47" ht="18">
      <c r="A47" s="29" t="str">
        <f>"{"&amp;Intermedio!A48&amp;"}"&amp;"{"&amp;Intermedio!B48&amp;"}"&amp;IF(Intermedio!E48="No","",IF(Intermedio!E48="Sí","{y:i}",""))&amp;IF(Intermedio!G48=0,"",Intermedio!G48)&amp;"|"&amp;IF(Intermedio!F48="No","",IF(Intermedio!F48="Sí","{y:i}",""))&amp;IF(Intermedio!I48=0,"",Intermedio!I48)</f>
        <v>{0}{0}|</v>
      </c>
    </row>
    <row r="48" ht="18">
      <c r="A48" s="29" t="str">
        <f>"{"&amp;Intermedio!A49&amp;"}"&amp;"{"&amp;Intermedio!B49&amp;"}"&amp;IF(Intermedio!E49="No","",IF(Intermedio!E49="Sí","{y:i}",""))&amp;IF(Intermedio!G49=0,"",Intermedio!G49)&amp;"|"&amp;IF(Intermedio!F49="No","",IF(Intermedio!F49="Sí","{y:i}",""))&amp;IF(Intermedio!I49=0,"",Intermedio!I49)</f>
        <v>{0}{0}|</v>
      </c>
    </row>
    <row r="49" ht="18">
      <c r="A49" s="29" t="str">
        <f>"{"&amp;Intermedio!A50&amp;"}"&amp;"{"&amp;Intermedio!B50&amp;"}"&amp;IF(Intermedio!E50="No","",IF(Intermedio!E50="Sí","{y:i}",""))&amp;IF(Intermedio!G50=0,"",Intermedio!G50)&amp;"|"&amp;IF(Intermedio!F50="No","",IF(Intermedio!F50="Sí","{y:i}",""))&amp;IF(Intermedio!I50=0,"",Intermedio!I50)</f>
        <v>{0}{0}|</v>
      </c>
    </row>
    <row r="50" ht="18">
      <c r="A50" s="29" t="str">
        <f>"{"&amp;Intermedio!A51&amp;"}"&amp;"{"&amp;Intermedio!B51&amp;"}"&amp;IF(Intermedio!E51="No","",IF(Intermedio!E51="Sí","{y:i}",""))&amp;IF(Intermedio!G51=0,"",Intermedio!G51)&amp;"|"&amp;IF(Intermedio!F51="No","",IF(Intermedio!F51="Sí","{y:i}",""))&amp;IF(Intermedio!I51=0,"",Intermedio!I51)</f>
        <v>{0}{0}|</v>
      </c>
    </row>
    <row r="51" ht="18">
      <c r="A51" s="29" t="str">
        <f>"{"&amp;Intermedio!A52&amp;"}"&amp;"{"&amp;Intermedio!B52&amp;"}"&amp;IF(Intermedio!E52="No","",IF(Intermedio!E52="Sí","{y:i}",""))&amp;IF(Intermedio!G52=0,"",Intermedio!G52)&amp;"|"&amp;IF(Intermedio!F52="No","",IF(Intermedio!F52="Sí","{y:i}",""))&amp;IF(Intermedio!I52=0,"",Intermedio!I52)</f>
        <v>{0}{0}|</v>
      </c>
    </row>
    <row r="52" ht="18">
      <c r="A52" s="29" t="str">
        <f>"{"&amp;Intermedio!A53&amp;"}"&amp;"{"&amp;Intermedio!B53&amp;"}"&amp;IF(Intermedio!E53="No","",IF(Intermedio!E53="Sí","{y:i}",""))&amp;IF(Intermedio!G53=0,"",Intermedio!G53)&amp;"|"&amp;IF(Intermedio!F53="No","",IF(Intermedio!F53="Sí","{y:i}",""))&amp;IF(Intermedio!I53=0,"",Intermedio!I53)</f>
        <v>{0}{0}|</v>
      </c>
    </row>
    <row r="53" ht="18">
      <c r="A53" s="29" t="str">
        <f>"{"&amp;Intermedio!A54&amp;"}"&amp;"{"&amp;Intermedio!B54&amp;"}"&amp;IF(Intermedio!E54="No","",IF(Intermedio!E54="Sí","{y:i}",""))&amp;IF(Intermedio!G54=0,"",Intermedio!G54)&amp;"|"&amp;IF(Intermedio!F54="No","",IF(Intermedio!F54="Sí","{y:i}",""))&amp;IF(Intermedio!I54=0,"",Intermedio!I54)</f>
        <v>{0}{0}|</v>
      </c>
    </row>
    <row r="54" ht="18">
      <c r="A54" s="29" t="str">
        <f>"{"&amp;Intermedio!A55&amp;"}"&amp;"{"&amp;Intermedio!B55&amp;"}"&amp;IF(Intermedio!E55="No","",IF(Intermedio!E55="Sí","{y:i}",""))&amp;IF(Intermedio!G55=0,"",Intermedio!G55)&amp;"|"&amp;IF(Intermedio!F55="No","",IF(Intermedio!F55="Sí","{y:i}",""))&amp;IF(Intermedio!I55=0,"",Intermedio!I55)</f>
        <v>{0}{0}|</v>
      </c>
    </row>
    <row r="55" ht="18">
      <c r="A55" s="29" t="str">
        <f>"{"&amp;Intermedio!A56&amp;"}"&amp;"{"&amp;Intermedio!B56&amp;"}"&amp;IF(Intermedio!E56="No","",IF(Intermedio!E56="Sí","{y:i}",""))&amp;IF(Intermedio!G56=0,"",Intermedio!G56)&amp;"|"&amp;IF(Intermedio!F56="No","",IF(Intermedio!F56="Sí","{y:i}",""))&amp;IF(Intermedio!I56=0,"",Intermedio!I56)</f>
        <v>{0}{0}|</v>
      </c>
    </row>
    <row r="56" ht="18">
      <c r="A56" s="29" t="str">
        <f>"{"&amp;Intermedio!A57&amp;"}"&amp;"{"&amp;Intermedio!B57&amp;"}"&amp;IF(Intermedio!E57="No","",IF(Intermedio!E57="Sí","{y:i}",""))&amp;IF(Intermedio!G57=0,"",Intermedio!G57)&amp;"|"&amp;IF(Intermedio!F57="No","",IF(Intermedio!F57="Sí","{y:i}",""))&amp;IF(Intermedio!I57=0,"",Intermedio!I57)</f>
        <v>{0}{0}|</v>
      </c>
    </row>
    <row r="57" ht="18">
      <c r="A57" s="29" t="str">
        <f>"{"&amp;Intermedio!A58&amp;"}"&amp;"{"&amp;Intermedio!B58&amp;"}"&amp;IF(Intermedio!E58="No","",IF(Intermedio!E58="Sí","{y:i}",""))&amp;IF(Intermedio!G58=0,"",Intermedio!G58)&amp;"|"&amp;IF(Intermedio!F58="No","",IF(Intermedio!F58="Sí","{y:i}",""))&amp;IF(Intermedio!I58=0,"",Intermedio!I58)</f>
        <v>{0}{0}|</v>
      </c>
    </row>
    <row r="58" ht="18">
      <c r="A58" s="29" t="str">
        <f>"{"&amp;Intermedio!A59&amp;"}"&amp;"{"&amp;Intermedio!B59&amp;"}"&amp;IF(Intermedio!E59="No","",IF(Intermedio!E59="Sí","{y:i}",""))&amp;IF(Intermedio!G59=0,"",Intermedio!G59)&amp;"|"&amp;IF(Intermedio!F59="No","",IF(Intermedio!F59="Sí","{y:i}",""))&amp;IF(Intermedio!I59=0,"",Intermedio!I59)</f>
        <v>{0}{0}|</v>
      </c>
    </row>
    <row r="59" ht="18">
      <c r="A59" s="29" t="str">
        <f>"{"&amp;Intermedio!A60&amp;"}"&amp;"{"&amp;Intermedio!B60&amp;"}"&amp;IF(Intermedio!E60="No","",IF(Intermedio!E60="Sí","{y:i}",""))&amp;IF(Intermedio!G60=0,"",Intermedio!G60)&amp;"|"&amp;IF(Intermedio!F60="No","",IF(Intermedio!F60="Sí","{y:i}",""))&amp;IF(Intermedio!I60=0,"",Intermedio!I60)</f>
        <v>{0}{0}|</v>
      </c>
    </row>
    <row r="60" ht="18">
      <c r="A60" s="29" t="str">
        <f>"{"&amp;Intermedio!A61&amp;"}"&amp;"{"&amp;Intermedio!B61&amp;"}"&amp;IF(Intermedio!E61="No","",IF(Intermedio!E61="Sí","{y:i}",""))&amp;IF(Intermedio!G61=0,"",Intermedio!G61)&amp;"|"&amp;IF(Intermedio!F61="No","",IF(Intermedio!F61="Sí","{y:i}",""))&amp;IF(Intermedio!I61=0,"",Intermedio!I61)</f>
        <v>{0}{0}|</v>
      </c>
    </row>
    <row r="61" ht="18">
      <c r="A61" s="29" t="str">
        <f>"{"&amp;Intermedio!A62&amp;"}"&amp;"{"&amp;Intermedio!B62&amp;"}"&amp;IF(Intermedio!E62="No","",IF(Intermedio!E62="Sí","{y:i}",""))&amp;IF(Intermedio!G62=0,"",Intermedio!G62)&amp;"|"&amp;IF(Intermedio!F62="No","",IF(Intermedio!F62="Sí","{y:i}",""))&amp;IF(Intermedio!I62=0,"",Intermedio!I62)</f>
        <v>{0}{0}|</v>
      </c>
    </row>
    <row r="62" ht="18">
      <c r="A62" s="29" t="str">
        <f>"{"&amp;Intermedio!A63&amp;"}"&amp;"{"&amp;Intermedio!B63&amp;"}"&amp;IF(Intermedio!E63="No","",IF(Intermedio!E63="Sí","{y:i}",""))&amp;IF(Intermedio!G63=0,"",Intermedio!G63)&amp;"|"&amp;IF(Intermedio!F63="No","",IF(Intermedio!F63="Sí","{y:i}",""))&amp;IF(Intermedio!I63=0,"",Intermedio!I63)</f>
        <v>{0}{0}|</v>
      </c>
    </row>
    <row r="63" ht="18">
      <c r="A63" s="29" t="str">
        <f>"{"&amp;Intermedio!A64&amp;"}"&amp;"{"&amp;Intermedio!B64&amp;"}"&amp;IF(Intermedio!E64="No","",IF(Intermedio!E64="Sí","{y:i}",""))&amp;IF(Intermedio!G64=0,"",Intermedio!G64)&amp;"|"&amp;IF(Intermedio!F64="No","",IF(Intermedio!F64="Sí","{y:i}",""))&amp;IF(Intermedio!I64=0,"",Intermedio!I64)</f>
        <v>{0}{0}|</v>
      </c>
    </row>
    <row r="64" ht="18">
      <c r="A64" s="29" t="str">
        <f>"{"&amp;Intermedio!A65&amp;"}"&amp;"{"&amp;Intermedio!B65&amp;"}"&amp;IF(Intermedio!E65="No","",IF(Intermedio!E65="Sí","{y:i}",""))&amp;IF(Intermedio!G65=0,"",Intermedio!G65)&amp;"|"&amp;IF(Intermedio!F65="No","",IF(Intermedio!F65="Sí","{y:i}",""))&amp;IF(Intermedio!I65=0,"",Intermedio!I65)</f>
        <v>{0}{0}|</v>
      </c>
    </row>
    <row r="65" ht="18">
      <c r="A65" s="29" t="str">
        <f>"{"&amp;Intermedio!A66&amp;"}"&amp;"{"&amp;Intermedio!B66&amp;"}"&amp;IF(Intermedio!E66="No","",IF(Intermedio!E66="Sí","{y:i}",""))&amp;IF(Intermedio!G66=0,"",Intermedio!G66)&amp;"|"&amp;IF(Intermedio!F66="No","",IF(Intermedio!F66="Sí","{y:i}",""))&amp;IF(Intermedio!I66=0,"",Intermedio!I66)</f>
        <v>{0}{0}|</v>
      </c>
    </row>
    <row r="66" ht="18">
      <c r="A66" s="29" t="str">
        <f>"{"&amp;Intermedio!A67&amp;"}"&amp;"{"&amp;Intermedio!B67&amp;"}"&amp;IF(Intermedio!E67="No","",IF(Intermedio!E67="Sí","{y:i}",""))&amp;IF(Intermedio!G67=0,"",Intermedio!G67)&amp;"|"&amp;IF(Intermedio!F67="No","",IF(Intermedio!F67="Sí","{y:i}",""))&amp;IF(Intermedio!I67=0,"",Intermedio!I67)</f>
        <v>{0}{0}|</v>
      </c>
    </row>
    <row r="67" ht="18">
      <c r="A67" s="29" t="str">
        <f>"{"&amp;Intermedio!A68&amp;"}"&amp;"{"&amp;Intermedio!B68&amp;"}"&amp;IF(Intermedio!E68="No","",IF(Intermedio!E68="Sí","{y:i}",""))&amp;IF(Intermedio!G68=0,"",Intermedio!G68)&amp;"|"&amp;IF(Intermedio!F68="No","",IF(Intermedio!F68="Sí","{y:i}",""))&amp;IF(Intermedio!I68=0,"",Intermedio!I68)</f>
        <v>{0}{0}|</v>
      </c>
    </row>
    <row r="68" ht="18">
      <c r="A68" s="29" t="str">
        <f>"{"&amp;Intermedio!A69&amp;"}"&amp;"{"&amp;Intermedio!B69&amp;"}"&amp;IF(Intermedio!E69="No","",IF(Intermedio!E69="Sí","{y:i}",""))&amp;IF(Intermedio!G69=0,"",Intermedio!G69)&amp;"|"&amp;IF(Intermedio!F69="No","",IF(Intermedio!F69="Sí","{y:i}",""))&amp;IF(Intermedio!I69=0,"",Intermedio!I69)</f>
        <v>{0}{0}|</v>
      </c>
    </row>
    <row r="69" ht="18">
      <c r="A69" s="29" t="str">
        <f>"{"&amp;Intermedio!A70&amp;"}"&amp;"{"&amp;Intermedio!B70&amp;"}"&amp;IF(Intermedio!E70="No","",IF(Intermedio!E70="Sí","{y:i}",""))&amp;IF(Intermedio!G70=0,"",Intermedio!G70)&amp;"|"&amp;IF(Intermedio!F70="No","",IF(Intermedio!F70="Sí","{y:i}",""))&amp;IF(Intermedio!I70=0,"",Intermedio!I70)</f>
        <v>{0}{0}|</v>
      </c>
    </row>
    <row r="70" ht="18">
      <c r="A70" s="29" t="str">
        <f>"{"&amp;Intermedio!A71&amp;"}"&amp;"{"&amp;Intermedio!B71&amp;"}"&amp;IF(Intermedio!E71="No","",IF(Intermedio!E71="Sí","{y:i}",""))&amp;IF(Intermedio!G71=0,"",Intermedio!G71)&amp;"|"&amp;IF(Intermedio!F71="No","",IF(Intermedio!F71="Sí","{y:i}",""))&amp;IF(Intermedio!I71=0,"",Intermedio!I71)</f>
        <v>{0}{0}|</v>
      </c>
    </row>
    <row r="71" ht="18">
      <c r="A71" s="29" t="str">
        <f>"{"&amp;Intermedio!A72&amp;"}"&amp;"{"&amp;Intermedio!B72&amp;"}"&amp;IF(Intermedio!E72="No","",IF(Intermedio!E72="Sí","{y:i}",""))&amp;IF(Intermedio!G72=0,"",Intermedio!G72)&amp;"|"&amp;IF(Intermedio!F72="No","",IF(Intermedio!F72="Sí","{y:i}",""))&amp;IF(Intermedio!I72=0,"",Intermedio!I72)</f>
        <v>{0}{0}|</v>
      </c>
    </row>
    <row r="72" ht="18">
      <c r="A72" s="29" t="str">
        <f>"{"&amp;Intermedio!A73&amp;"}"&amp;"{"&amp;Intermedio!B73&amp;"}"&amp;IF(Intermedio!E73="No","",IF(Intermedio!E73="Sí","{y:i}",""))&amp;IF(Intermedio!G73=0,"",Intermedio!G73)&amp;"|"&amp;IF(Intermedio!F73="No","",IF(Intermedio!F73="Sí","{y:i}",""))&amp;IF(Intermedio!I73=0,"",Intermedio!I73)</f>
        <v>{0}{0}|</v>
      </c>
    </row>
    <row r="73" ht="18">
      <c r="A73" s="29" t="str">
        <f>"{"&amp;Intermedio!A74&amp;"}"&amp;"{"&amp;Intermedio!B74&amp;"}"&amp;IF(Intermedio!E74="No","",IF(Intermedio!E74="Sí","{y:i}",""))&amp;IF(Intermedio!G74=0,"",Intermedio!G74)&amp;"|"&amp;IF(Intermedio!F74="No","",IF(Intermedio!F74="Sí","{y:i}",""))&amp;IF(Intermedio!I74=0,"",Intermedio!I74)</f>
        <v>{0}{0}|</v>
      </c>
    </row>
    <row r="74" ht="18">
      <c r="A74" s="29" t="str">
        <f>"{"&amp;Intermedio!A75&amp;"}"&amp;"{"&amp;Intermedio!B75&amp;"}"&amp;IF(Intermedio!E75="No","",IF(Intermedio!E75="Sí","{y:i}",""))&amp;IF(Intermedio!G75=0,"",Intermedio!G75)&amp;"|"&amp;IF(Intermedio!F75="No","",IF(Intermedio!F75="Sí","{y:i}",""))&amp;IF(Intermedio!I75=0,"",Intermedio!I75)</f>
        <v>{0}{0}|</v>
      </c>
    </row>
    <row r="75" ht="18">
      <c r="A75" s="29" t="str">
        <f>"{"&amp;Intermedio!A76&amp;"}"&amp;"{"&amp;Intermedio!B76&amp;"}"&amp;IF(Intermedio!E76="No","",IF(Intermedio!E76="Sí","{y:i}",""))&amp;IF(Intermedio!G76=0,"",Intermedio!G76)&amp;"|"&amp;IF(Intermedio!F76="No","",IF(Intermedio!F76="Sí","{y:i}",""))&amp;IF(Intermedio!I76=0,"",Intermedio!I76)</f>
        <v>{0}{0}|</v>
      </c>
    </row>
    <row r="76" ht="18">
      <c r="A76" s="29" t="str">
        <f>"{"&amp;Intermedio!A77&amp;"}"&amp;"{"&amp;Intermedio!B77&amp;"}"&amp;IF(Intermedio!E77="No","",IF(Intermedio!E77="Sí","{y:i}",""))&amp;IF(Intermedio!G77=0,"",Intermedio!G77)&amp;"|"&amp;IF(Intermedio!F77="No","",IF(Intermedio!F77="Sí","{y:i}",""))&amp;IF(Intermedio!I77=0,"",Intermedio!I77)</f>
        <v>{0}{0}|</v>
      </c>
    </row>
    <row r="77" ht="18">
      <c r="A77" s="29" t="str">
        <f>"{"&amp;Intermedio!A78&amp;"}"&amp;"{"&amp;Intermedio!B78&amp;"}"&amp;IF(Intermedio!E78="No","",IF(Intermedio!E78="Sí","{y:i}",""))&amp;IF(Intermedio!G78=0,"",Intermedio!G78)&amp;"|"&amp;IF(Intermedio!F78="No","",IF(Intermedio!F78="Sí","{y:i}",""))&amp;IF(Intermedio!I78=0,"",Intermedio!I78)</f>
        <v>{0}{0}|</v>
      </c>
    </row>
    <row r="78" ht="18">
      <c r="A78" s="29" t="str">
        <f>"{"&amp;Intermedio!A79&amp;"}"&amp;"{"&amp;Intermedio!B79&amp;"}"&amp;IF(Intermedio!E79="No","",IF(Intermedio!E79="Sí","{y:i}",""))&amp;IF(Intermedio!G79=0,"",Intermedio!G79)&amp;"|"&amp;IF(Intermedio!F79="No","",IF(Intermedio!F79="Sí","{y:i}",""))&amp;IF(Intermedio!I79=0,"",Intermedio!I79)</f>
        <v>{0}{0}|</v>
      </c>
    </row>
    <row r="79" ht="18">
      <c r="A79" s="29" t="str">
        <f>"{"&amp;Intermedio!A80&amp;"}"&amp;"{"&amp;Intermedio!B80&amp;"}"&amp;IF(Intermedio!E80="No","",IF(Intermedio!E80="Sí","{y:i}",""))&amp;IF(Intermedio!G80=0,"",Intermedio!G80)&amp;"|"&amp;IF(Intermedio!F80="No","",IF(Intermedio!F80="Sí","{y:i}",""))&amp;IF(Intermedio!I80=0,"",Intermedio!I80)</f>
        <v>{0}{0}|</v>
      </c>
    </row>
    <row r="80" ht="18">
      <c r="A80" s="29" t="str">
        <f>"{"&amp;Intermedio!A81&amp;"}"&amp;"{"&amp;Intermedio!B81&amp;"}"&amp;IF(Intermedio!E81="No","",IF(Intermedio!E81="Sí","{y:i}",""))&amp;IF(Intermedio!G81=0,"",Intermedio!G81)&amp;"|"&amp;IF(Intermedio!F81="No","",IF(Intermedio!F81="Sí","{y:i}",""))&amp;IF(Intermedio!I81=0,"",Intermedio!I81)</f>
        <v>{0}{0}|</v>
      </c>
    </row>
    <row r="81" ht="18">
      <c r="A81" s="29" t="str">
        <f>"{"&amp;Intermedio!A82&amp;"}"&amp;"{"&amp;Intermedio!B82&amp;"}"&amp;IF(Intermedio!E82="No","",IF(Intermedio!E82="Sí","{y:i}",""))&amp;IF(Intermedio!G82=0,"",Intermedio!G82)&amp;"|"&amp;IF(Intermedio!F82="No","",IF(Intermedio!F82="Sí","{y:i}",""))&amp;IF(Intermedio!I82=0,"",Intermedio!I82)</f>
        <v>{0}{0}|</v>
      </c>
    </row>
    <row r="82" ht="18">
      <c r="A82" s="29" t="str">
        <f>"{"&amp;Intermedio!A83&amp;"}"&amp;"{"&amp;Intermedio!B83&amp;"}"&amp;IF(Intermedio!E83="No","",IF(Intermedio!E83="Sí","{y:i}",""))&amp;IF(Intermedio!G83=0,"",Intermedio!G83)&amp;"|"&amp;IF(Intermedio!F83="No","",IF(Intermedio!F83="Sí","{y:i}",""))&amp;IF(Intermedio!I83=0,"",Intermedio!I83)</f>
        <v>{0}{0}|</v>
      </c>
    </row>
    <row r="83" ht="18">
      <c r="A83" s="29" t="str">
        <f>"{"&amp;Intermedio!A84&amp;"}"&amp;"{"&amp;Intermedio!B84&amp;"}"&amp;IF(Intermedio!E84="No","",IF(Intermedio!E84="Sí","{y:i}",""))&amp;IF(Intermedio!G84=0,"",Intermedio!G84)&amp;"|"&amp;IF(Intermedio!F84="No","",IF(Intermedio!F84="Sí","{y:i}",""))&amp;IF(Intermedio!I84=0,"",Intermedio!I84)</f>
        <v>{0}{0}|</v>
      </c>
    </row>
    <row r="84" ht="18">
      <c r="A84" s="29" t="str">
        <f>"{"&amp;Intermedio!A85&amp;"}"&amp;"{"&amp;Intermedio!B85&amp;"}"&amp;IF(Intermedio!E85="No","",IF(Intermedio!E85="Sí","{y:i}",""))&amp;IF(Intermedio!G85=0,"",Intermedio!G85)&amp;"|"&amp;IF(Intermedio!F85="No","",IF(Intermedio!F85="Sí","{y:i}",""))&amp;IF(Intermedio!I85=0,"",Intermedio!I85)</f>
        <v>{0}{0}|</v>
      </c>
    </row>
    <row r="85" ht="18">
      <c r="A85" s="29" t="str">
        <f>"{"&amp;Intermedio!A86&amp;"}"&amp;"{"&amp;Intermedio!B86&amp;"}"&amp;IF(Intermedio!E86="No","",IF(Intermedio!E86="Sí","{y:i}",""))&amp;IF(Intermedio!G86=0,"",Intermedio!G86)&amp;"|"&amp;IF(Intermedio!F86="No","",IF(Intermedio!F86="Sí","{y:i}",""))&amp;IF(Intermedio!I86=0,"",Intermedio!I86)</f>
        <v>{0}{0}|</v>
      </c>
    </row>
    <row r="86" ht="18">
      <c r="A86" s="29" t="str">
        <f>"{"&amp;Intermedio!A87&amp;"}"&amp;"{"&amp;Intermedio!B87&amp;"}"&amp;IF(Intermedio!E87="No","",IF(Intermedio!E87="Sí","{y:i}",""))&amp;IF(Intermedio!G87=0,"",Intermedio!G87)&amp;"|"&amp;IF(Intermedio!F87="No","",IF(Intermedio!F87="Sí","{y:i}",""))&amp;IF(Intermedio!I87=0,"",Intermedio!I87)</f>
        <v>{0}{0}|</v>
      </c>
    </row>
    <row r="87" ht="18">
      <c r="A87" s="29" t="str">
        <f>"{"&amp;Intermedio!A88&amp;"}"&amp;"{"&amp;Intermedio!B88&amp;"}"&amp;IF(Intermedio!E88="No","",IF(Intermedio!E88="Sí","{y:i}",""))&amp;IF(Intermedio!G88=0,"",Intermedio!G88)&amp;"|"&amp;IF(Intermedio!F88="No","",IF(Intermedio!F88="Sí","{y:i}",""))&amp;IF(Intermedio!I88=0,"",Intermedio!I88)</f>
        <v>{0}{0}|</v>
      </c>
    </row>
    <row r="88" ht="18">
      <c r="A88" s="29" t="str">
        <f>"{"&amp;Intermedio!A89&amp;"}"&amp;"{"&amp;Intermedio!B89&amp;"}"&amp;IF(Intermedio!E89="No","",IF(Intermedio!E89="Sí","{y:i}",""))&amp;IF(Intermedio!G89=0,"",Intermedio!G89)&amp;"|"&amp;IF(Intermedio!F89="No","",IF(Intermedio!F89="Sí","{y:i}",""))&amp;IF(Intermedio!I89=0,"",Intermedio!I89)</f>
        <v>{0}{0}|</v>
      </c>
    </row>
    <row r="89" ht="18">
      <c r="A89" s="29" t="str">
        <f>"{"&amp;Intermedio!A90&amp;"}"&amp;"{"&amp;Intermedio!B90&amp;"}"&amp;IF(Intermedio!E90="No","",IF(Intermedio!E90="Sí","{y:i}",""))&amp;IF(Intermedio!G90=0,"",Intermedio!G90)&amp;"|"&amp;IF(Intermedio!F90="No","",IF(Intermedio!F90="Sí","{y:i}",""))&amp;IF(Intermedio!I90=0,"",Intermedio!I90)</f>
        <v>{0}{0}|</v>
      </c>
    </row>
    <row r="90" ht="18">
      <c r="A90" s="29" t="str">
        <f>"{"&amp;Intermedio!A91&amp;"}"&amp;"{"&amp;Intermedio!B91&amp;"}"&amp;IF(Intermedio!E91="No","",IF(Intermedio!E91="Sí","{y:i}",""))&amp;IF(Intermedio!G91=0,"",Intermedio!G91)&amp;"|"&amp;IF(Intermedio!F91="No","",IF(Intermedio!F91="Sí","{y:i}",""))&amp;IF(Intermedio!I91=0,"",Intermedio!I91)</f>
        <v>{0}{0}|</v>
      </c>
    </row>
    <row r="91" ht="18">
      <c r="A91" s="29" t="str">
        <f>"{"&amp;Intermedio!A92&amp;"}"&amp;"{"&amp;Intermedio!B92&amp;"}"&amp;IF(Intermedio!E92="No","",IF(Intermedio!E92="Sí","{y:i}",""))&amp;IF(Intermedio!G92=0,"",Intermedio!G92)&amp;"|"&amp;IF(Intermedio!F92="No","",IF(Intermedio!F92="Sí","{y:i}",""))&amp;IF(Intermedio!I92=0,"",Intermedio!I92)</f>
        <v>{0}{0}|</v>
      </c>
    </row>
    <row r="92" ht="18">
      <c r="A92" s="29" t="str">
        <f>"{"&amp;Intermedio!A93&amp;"}"&amp;"{"&amp;Intermedio!B93&amp;"}"&amp;IF(Intermedio!E93="No","",IF(Intermedio!E93="Sí","{y:i}",""))&amp;IF(Intermedio!G93=0,"",Intermedio!G93)&amp;"|"&amp;IF(Intermedio!F93="No","",IF(Intermedio!F93="Sí","{y:i}",""))&amp;IF(Intermedio!I93=0,"",Intermedio!I93)</f>
        <v>{0}{0}|</v>
      </c>
    </row>
    <row r="93" ht="18">
      <c r="A93" s="29" t="str">
        <f>"{"&amp;Intermedio!A94&amp;"}"&amp;"{"&amp;Intermedio!B94&amp;"}"&amp;IF(Intermedio!E94="No","",IF(Intermedio!E94="Sí","{y:i}",""))&amp;IF(Intermedio!G94=0,"",Intermedio!G94)&amp;"|"&amp;IF(Intermedio!F94="No","",IF(Intermedio!F94="Sí","{y:i}",""))&amp;IF(Intermedio!I94=0,"",Intermedio!I94)</f>
        <v>{0}{0}|</v>
      </c>
    </row>
    <row r="94" ht="18">
      <c r="A94" s="29" t="str">
        <f>"{"&amp;Intermedio!A95&amp;"}"&amp;"{"&amp;Intermedio!B95&amp;"}"&amp;IF(Intermedio!E95="No","",IF(Intermedio!E95="Sí","{y:i}",""))&amp;IF(Intermedio!G95=0,"",Intermedio!G95)&amp;"|"&amp;IF(Intermedio!F95="No","",IF(Intermedio!F95="Sí","{y:i}",""))&amp;IF(Intermedio!I95=0,"",Intermedio!I95)</f>
        <v>{0}{0}|</v>
      </c>
    </row>
    <row r="95" ht="18">
      <c r="A95" s="29" t="str">
        <f>"{"&amp;Intermedio!A96&amp;"}"&amp;"{"&amp;Intermedio!B96&amp;"}"&amp;IF(Intermedio!E96="No","",IF(Intermedio!E96="Sí","{y:i}",""))&amp;IF(Intermedio!G96=0,"",Intermedio!G96)&amp;"|"&amp;IF(Intermedio!F96="No","",IF(Intermedio!F96="Sí","{y:i}",""))&amp;IF(Intermedio!I96=0,"",Intermedio!I96)</f>
        <v>{0}{0}|</v>
      </c>
    </row>
    <row r="96" ht="18">
      <c r="A96" s="29" t="str">
        <f>"{"&amp;Intermedio!A97&amp;"}"&amp;"{"&amp;Intermedio!B97&amp;"}"&amp;IF(Intermedio!E97="No","",IF(Intermedio!E97="Sí","{y:i}",""))&amp;IF(Intermedio!G97=0,"",Intermedio!G97)&amp;"|"&amp;IF(Intermedio!F97="No","",IF(Intermedio!F97="Sí","{y:i}",""))&amp;IF(Intermedio!I97=0,"",Intermedio!I97)</f>
        <v>{0}{0}|</v>
      </c>
    </row>
    <row r="97" ht="18">
      <c r="A97" s="29" t="str">
        <f>"{"&amp;Intermedio!A98&amp;"}"&amp;"{"&amp;Intermedio!B98&amp;"}"&amp;IF(Intermedio!E98="No","",IF(Intermedio!E98="Sí","{y:i}",""))&amp;IF(Intermedio!G98=0,"",Intermedio!G98)&amp;"|"&amp;IF(Intermedio!F98="No","",IF(Intermedio!F98="Sí","{y:i}",""))&amp;IF(Intermedio!I98=0,"",Intermedio!I98)</f>
        <v>{0}{0}|</v>
      </c>
    </row>
    <row r="98" ht="18">
      <c r="A98" s="29" t="str">
        <f>"{"&amp;Intermedio!A99&amp;"}"&amp;"{"&amp;Intermedio!B99&amp;"}"&amp;IF(Intermedio!E99="No","",IF(Intermedio!E99="Sí","{y:i}",""))&amp;IF(Intermedio!G99=0,"",Intermedio!G99)&amp;"|"&amp;IF(Intermedio!F99="No","",IF(Intermedio!F99="Sí","{y:i}",""))&amp;IF(Intermedio!I99=0,"",Intermedio!I99)</f>
        <v>{0}{0}|</v>
      </c>
    </row>
    <row r="99" ht="18">
      <c r="A99" s="29" t="str">
        <f>"{"&amp;Intermedio!A100&amp;"}"&amp;"{"&amp;Intermedio!B100&amp;"}"&amp;IF(Intermedio!E100="No","",IF(Intermedio!E100="Sí","{y:i}",""))&amp;IF(Intermedio!G100=0,"",Intermedio!G100)&amp;"|"&amp;IF(Intermedio!F100="No","",IF(Intermedio!F100="Sí","{y:i}",""))&amp;IF(Intermedio!I100=0,"",Intermedio!I100)</f>
        <v>{0}{0}|</v>
      </c>
    </row>
    <row r="100" ht="18">
      <c r="A100" s="29" t="str">
        <f>"{"&amp;Intermedio!A101&amp;"}"&amp;"{"&amp;Intermedio!B101&amp;"}"&amp;IF(Intermedio!E101="No","",IF(Intermedio!E101="Sí","{y:i}",""))&amp;IF(Intermedio!G101=0,"",Intermedio!G101)&amp;"|"&amp;IF(Intermedio!F101="No","",IF(Intermedio!F101="Sí","{y:i}",""))&amp;IF(Intermedio!I101=0,"",Intermedio!I101)</f>
        <v>{0}{0}|</v>
      </c>
    </row>
    <row r="101" ht="18">
      <c r="A101" s="29" t="str">
        <f>"{"&amp;Intermedio!A102&amp;"}"&amp;"{"&amp;Intermedio!B102&amp;"}"&amp;IF(Intermedio!E102="No","",IF(Intermedio!E102="Sí","{y:i}",""))&amp;IF(Intermedio!G102=0,"",Intermedio!G102)&amp;"|"&amp;IF(Intermedio!F102="No","",IF(Intermedio!F102="Sí","{y:i}",""))&amp;IF(Intermedio!I102=0,"",Intermedio!I102)</f>
        <v>{0}{0}|</v>
      </c>
    </row>
    <row r="102" ht="18">
      <c r="A102" s="29" t="str">
        <f>"{"&amp;Intermedio!A103&amp;"}"&amp;"{"&amp;Intermedio!B103&amp;"}"&amp;IF(Intermedio!E103="No","",IF(Intermedio!E103="Sí","{y:i}",""))&amp;IF(Intermedio!G103=0,"",Intermedio!G103)&amp;"|"&amp;IF(Intermedio!F103="No","",IF(Intermedio!F103="Sí","{y:i}",""))&amp;IF(Intermedio!I103=0,"",Intermedio!I103)</f>
        <v>{0}{0}|</v>
      </c>
    </row>
    <row r="103" ht="18">
      <c r="A103" s="29" t="str">
        <f>"{"&amp;Intermedio!A104&amp;"}"&amp;"{"&amp;Intermedio!B104&amp;"}"&amp;IF(Intermedio!E104="No","",IF(Intermedio!E104="Sí","{y:i}",""))&amp;IF(Intermedio!G104=0,"",Intermedio!G104)&amp;"|"&amp;IF(Intermedio!F104="No","",IF(Intermedio!F104="Sí","{y:i}",""))&amp;IF(Intermedio!I104=0,"",Intermedio!I104)</f>
        <v>{0}{0}|</v>
      </c>
    </row>
    <row r="104" ht="18">
      <c r="A104" s="29" t="str">
        <f>"{"&amp;Intermedio!A105&amp;"}"&amp;"{"&amp;Intermedio!B105&amp;"}"&amp;IF(Intermedio!E105="No","",IF(Intermedio!E105="Sí","{y:i}",""))&amp;IF(Intermedio!G105=0,"",Intermedio!G105)&amp;"|"&amp;IF(Intermedio!F105="No","",IF(Intermedio!F105="Sí","{y:i}",""))&amp;IF(Intermedio!I105=0,"",Intermedio!I105)</f>
        <v>{0}{0}|</v>
      </c>
    </row>
    <row r="105" ht="18">
      <c r="A105" s="29" t="str">
        <f>"{"&amp;Intermedio!A106&amp;"}"&amp;"{"&amp;Intermedio!B106&amp;"}"&amp;IF(Intermedio!E106="No","",IF(Intermedio!E106="Sí","{y:i}",""))&amp;IF(Intermedio!G106=0,"",Intermedio!G106)&amp;"|"&amp;IF(Intermedio!F106="No","",IF(Intermedio!F106="Sí","{y:i}",""))&amp;IF(Intermedio!I106=0,"",Intermedio!I106)</f>
        <v>{0}{0}|</v>
      </c>
    </row>
    <row r="106" ht="18">
      <c r="A106" s="29" t="str">
        <f>"{"&amp;Intermedio!A107&amp;"}"&amp;"{"&amp;Intermedio!B107&amp;"}"&amp;IF(Intermedio!E107="No","",IF(Intermedio!E107="Sí","{y:i}",""))&amp;IF(Intermedio!G107=0,"",Intermedio!G107)&amp;"|"&amp;IF(Intermedio!F107="No","",IF(Intermedio!F107="Sí","{y:i}",""))&amp;IF(Intermedio!I107=0,"",Intermedio!I107)</f>
        <v>{0}{0}|</v>
      </c>
    </row>
    <row r="107" ht="18">
      <c r="A107" s="29" t="str">
        <f>"{"&amp;Intermedio!A108&amp;"}"&amp;"{"&amp;Intermedio!B108&amp;"}"&amp;IF(Intermedio!E108="No","",IF(Intermedio!E108="Sí","{y:i}",""))&amp;IF(Intermedio!G108=0,"",Intermedio!G108)&amp;"|"&amp;IF(Intermedio!F108="No","",IF(Intermedio!F108="Sí","{y:i}",""))&amp;IF(Intermedio!I108=0,"",Intermedio!I108)</f>
        <v>{0}{0}|</v>
      </c>
    </row>
    <row r="108" ht="18">
      <c r="A108" s="29" t="str">
        <f>"{"&amp;Intermedio!A109&amp;"}"&amp;"{"&amp;Intermedio!B109&amp;"}"&amp;IF(Intermedio!E109="No","",IF(Intermedio!E109="Sí","{y:i}",""))&amp;IF(Intermedio!G109=0,"",Intermedio!G109)&amp;"|"&amp;IF(Intermedio!F109="No","",IF(Intermedio!F109="Sí","{y:i}",""))&amp;IF(Intermedio!I109=0,"",Intermedio!I109)</f>
        <v>{0}{0}|</v>
      </c>
    </row>
    <row r="109" ht="18">
      <c r="A109" s="29" t="str">
        <f>"{"&amp;Intermedio!A110&amp;"}"&amp;"{"&amp;Intermedio!B110&amp;"}"&amp;IF(Intermedio!E110="No","",IF(Intermedio!E110="Sí","{y:i}",""))&amp;IF(Intermedio!G110=0,"",Intermedio!G110)&amp;"|"&amp;IF(Intermedio!F110="No","",IF(Intermedio!F110="Sí","{y:i}",""))&amp;IF(Intermedio!I110=0,"",Intermedio!I110)</f>
        <v>{0}{0}|</v>
      </c>
    </row>
    <row r="110" ht="18">
      <c r="A110" s="29" t="str">
        <f>"{"&amp;Intermedio!A111&amp;"}"&amp;"{"&amp;Intermedio!B111&amp;"}"&amp;IF(Intermedio!E111="No","",IF(Intermedio!E111="Sí","{y:i}",""))&amp;IF(Intermedio!G111=0,"",Intermedio!G111)&amp;"|"&amp;IF(Intermedio!F111="No","",IF(Intermedio!F111="Sí","{y:i}",""))&amp;IF(Intermedio!I111=0,"",Intermedio!I111)</f>
        <v>{0}{0}|</v>
      </c>
    </row>
    <row r="111" ht="18">
      <c r="A111" s="29" t="str">
        <f>"{"&amp;Intermedio!A112&amp;"}"&amp;"{"&amp;Intermedio!B112&amp;"}"&amp;IF(Intermedio!E112="No","",IF(Intermedio!E112="Sí","{y:i}",""))&amp;IF(Intermedio!G112=0,"",Intermedio!G112)&amp;"|"&amp;IF(Intermedio!F112="No","",IF(Intermedio!F112="Sí","{y:i}",""))&amp;IF(Intermedio!I112=0,"",Intermedio!I112)</f>
        <v>{0}{0}|</v>
      </c>
    </row>
    <row r="112" ht="18">
      <c r="A112" s="29" t="str">
        <f>"{"&amp;Intermedio!A113&amp;"}"&amp;"{"&amp;Intermedio!B113&amp;"}"&amp;IF(Intermedio!E113="No","",IF(Intermedio!E113="Sí","{y:i}",""))&amp;IF(Intermedio!G113=0,"",Intermedio!G113)&amp;"|"&amp;IF(Intermedio!F113="No","",IF(Intermedio!F113="Sí","{y:i}",""))&amp;IF(Intermedio!I113=0,"",Intermedio!I113)</f>
        <v>{0}{0}|</v>
      </c>
    </row>
    <row r="113" ht="18">
      <c r="A113" s="29" t="str">
        <f>"{"&amp;Intermedio!A114&amp;"}"&amp;"{"&amp;Intermedio!B114&amp;"}"&amp;IF(Intermedio!E114="No","",IF(Intermedio!E114="Sí","{y:i}",""))&amp;IF(Intermedio!G114=0,"",Intermedio!G114)&amp;"|"&amp;IF(Intermedio!F114="No","",IF(Intermedio!F114="Sí","{y:i}",""))&amp;IF(Intermedio!I114=0,"",Intermedio!I114)</f>
        <v>{0}{0}|</v>
      </c>
    </row>
    <row r="114" ht="18">
      <c r="A114" s="29" t="str">
        <f>"{"&amp;Intermedio!A115&amp;"}"&amp;"{"&amp;Intermedio!B115&amp;"}"&amp;IF(Intermedio!E115="No","",IF(Intermedio!E115="Sí","{y:i}",""))&amp;IF(Intermedio!G115=0,"",Intermedio!G115)&amp;"|"&amp;IF(Intermedio!F115="No","",IF(Intermedio!F115="Sí","{y:i}",""))&amp;IF(Intermedio!I115=0,"",Intermedio!I115)</f>
        <v>{0}{0}|</v>
      </c>
    </row>
    <row r="115" ht="18">
      <c r="A115" s="29" t="str">
        <f>"{"&amp;Intermedio!A116&amp;"}"&amp;"{"&amp;Intermedio!B116&amp;"}"&amp;IF(Intermedio!E116="No","",IF(Intermedio!E116="Sí","{y:i}",""))&amp;IF(Intermedio!G116=0,"",Intermedio!G116)&amp;"|"&amp;IF(Intermedio!F116="No","",IF(Intermedio!F116="Sí","{y:i}",""))&amp;IF(Intermedio!I116=0,"",Intermedio!I116)</f>
        <v>{0}{0}|</v>
      </c>
    </row>
    <row r="116" ht="18">
      <c r="A116" s="29" t="str">
        <f>"{"&amp;Intermedio!A117&amp;"}"&amp;"{"&amp;Intermedio!B117&amp;"}"&amp;IF(Intermedio!E117="No","",IF(Intermedio!E117="Sí","{y:i}",""))&amp;IF(Intermedio!G117=0,"",Intermedio!G117)&amp;"|"&amp;IF(Intermedio!F117="No","",IF(Intermedio!F117="Sí","{y:i}",""))&amp;IF(Intermedio!I117=0,"",Intermedio!I117)</f>
        <v>{0}{0}|</v>
      </c>
    </row>
    <row r="117" ht="18">
      <c r="A117" s="29" t="str">
        <f>"{"&amp;Intermedio!A118&amp;"}"&amp;"{"&amp;Intermedio!B118&amp;"}"&amp;IF(Intermedio!E118="No","",IF(Intermedio!E118="Sí","{y:i}",""))&amp;IF(Intermedio!G118=0,"",Intermedio!G118)&amp;"|"&amp;IF(Intermedio!F118="No","",IF(Intermedio!F118="Sí","{y:i}",""))&amp;IF(Intermedio!I118=0,"",Intermedio!I118)</f>
        <v>{0}{0}|</v>
      </c>
    </row>
    <row r="118" ht="18">
      <c r="A118" s="29" t="str">
        <f>"{"&amp;Intermedio!A119&amp;"}"&amp;"{"&amp;Intermedio!B119&amp;"}"&amp;IF(Intermedio!E119="No","",IF(Intermedio!E119="Sí","{y:i}",""))&amp;IF(Intermedio!G119=0,"",Intermedio!G119)&amp;"|"&amp;IF(Intermedio!F119="No","",IF(Intermedio!F119="Sí","{y:i}",""))&amp;IF(Intermedio!I119=0,"",Intermedio!I119)</f>
        <v>{0}{0}|</v>
      </c>
    </row>
    <row r="119" ht="18">
      <c r="A119" s="29" t="str">
        <f>"{"&amp;Intermedio!A120&amp;"}"&amp;"{"&amp;Intermedio!B120&amp;"}"&amp;IF(Intermedio!E120="No","",IF(Intermedio!E120="Sí","{y:i}",""))&amp;IF(Intermedio!G120=0,"",Intermedio!G120)&amp;"|"&amp;IF(Intermedio!F120="No","",IF(Intermedio!F120="Sí","{y:i}",""))&amp;IF(Intermedio!I120=0,"",Intermedio!I120)</f>
        <v>{0}{0}|</v>
      </c>
    </row>
    <row r="120" ht="18">
      <c r="A120" s="29" t="str">
        <f>"{"&amp;Intermedio!A121&amp;"}"&amp;"{"&amp;Intermedio!B121&amp;"}"&amp;IF(Intermedio!E121="No","",IF(Intermedio!E121="Sí","{y:i}",""))&amp;IF(Intermedio!G121=0,"",Intermedio!G121)&amp;"|"&amp;IF(Intermedio!F121="No","",IF(Intermedio!F121="Sí","{y:i}",""))&amp;IF(Intermedio!I121=0,"",Intermedio!I121)</f>
        <v>{0}{0}|</v>
      </c>
    </row>
    <row r="121" ht="18">
      <c r="A121" s="29" t="str">
        <f>"{"&amp;Intermedio!A122&amp;"}"&amp;"{"&amp;Intermedio!B122&amp;"}"&amp;IF(Intermedio!E122="No","",IF(Intermedio!E122="Sí","{y:i}",""))&amp;IF(Intermedio!G122=0,"",Intermedio!G122)&amp;"|"&amp;IF(Intermedio!F122="No","",IF(Intermedio!F122="Sí","{y:i}",""))&amp;IF(Intermedio!I122=0,"",Intermedio!I122)</f>
        <v>{0}{0}|</v>
      </c>
    </row>
    <row r="122" ht="18">
      <c r="A122" s="29" t="str">
        <f>"{"&amp;Intermedio!A123&amp;"}"&amp;"{"&amp;Intermedio!B123&amp;"}"&amp;IF(Intermedio!E123="No","",IF(Intermedio!E123="Sí","{y:i}",""))&amp;IF(Intermedio!G123=0,"",Intermedio!G123)&amp;"|"&amp;IF(Intermedio!F123="No","",IF(Intermedio!F123="Sí","{y:i}",""))&amp;IF(Intermedio!I123=0,"",Intermedio!I123)</f>
        <v>{0}{0}|</v>
      </c>
    </row>
    <row r="123" ht="18">
      <c r="A123" s="29" t="str">
        <f>"{"&amp;Intermedio!A124&amp;"}"&amp;"{"&amp;Intermedio!B124&amp;"}"&amp;IF(Intermedio!E124="No","",IF(Intermedio!E124="Sí","{y:i}",""))&amp;IF(Intermedio!G124=0,"",Intermedio!G124)&amp;"|"&amp;IF(Intermedio!F124="No","",IF(Intermedio!F124="Sí","{y:i}",""))&amp;IF(Intermedio!I124=0,"",Intermedio!I124)</f>
        <v>{0}{0}|</v>
      </c>
    </row>
    <row r="124" ht="18">
      <c r="A124" s="29" t="str">
        <f>"{"&amp;Intermedio!A125&amp;"}"&amp;"{"&amp;Intermedio!B125&amp;"}"&amp;IF(Intermedio!E125="No","",IF(Intermedio!E125="Sí","{y:i}",""))&amp;IF(Intermedio!G125=0,"",Intermedio!G125)&amp;"|"&amp;IF(Intermedio!F125="No","",IF(Intermedio!F125="Sí","{y:i}",""))&amp;IF(Intermedio!I125=0,"",Intermedio!I125)</f>
        <v>{0}{0}|</v>
      </c>
    </row>
    <row r="125" ht="18">
      <c r="A125" s="29" t="str">
        <f>"{"&amp;Intermedio!A126&amp;"}"&amp;"{"&amp;Intermedio!B126&amp;"}"&amp;IF(Intermedio!E126="No","",IF(Intermedio!E126="Sí","{y:i}",""))&amp;IF(Intermedio!G126=0,"",Intermedio!G126)&amp;"|"&amp;IF(Intermedio!F126="No","",IF(Intermedio!F126="Sí","{y:i}",""))&amp;IF(Intermedio!I126=0,"",Intermedio!I126)</f>
        <v>{0}{0}|</v>
      </c>
    </row>
    <row r="126" ht="18">
      <c r="A126" s="29" t="str">
        <f>"{"&amp;Intermedio!A127&amp;"}"&amp;"{"&amp;Intermedio!B127&amp;"}"&amp;IF(Intermedio!E127="No","",IF(Intermedio!E127="Sí","{y:i}",""))&amp;IF(Intermedio!G127=0,"",Intermedio!G127)&amp;"|"&amp;IF(Intermedio!F127="No","",IF(Intermedio!F127="Sí","{y:i}",""))&amp;IF(Intermedio!I127=0,"",Intermedio!I127)</f>
        <v>{0}{0}|</v>
      </c>
    </row>
    <row r="127" ht="18">
      <c r="A127" s="29" t="str">
        <f>"{"&amp;Intermedio!A128&amp;"}"&amp;"{"&amp;Intermedio!B128&amp;"}"&amp;IF(Intermedio!E128="No","",IF(Intermedio!E128="Sí","{y:i}",""))&amp;IF(Intermedio!G128=0,"",Intermedio!G128)&amp;"|"&amp;IF(Intermedio!F128="No","",IF(Intermedio!F128="Sí","{y:i}",""))&amp;IF(Intermedio!I128=0,"",Intermedio!I128)</f>
        <v>{0}{0}|</v>
      </c>
    </row>
    <row r="128" ht="18">
      <c r="A128" s="29" t="str">
        <f>"{"&amp;Intermedio!A129&amp;"}"&amp;"{"&amp;Intermedio!B129&amp;"}"&amp;IF(Intermedio!E129="No","",IF(Intermedio!E129="Sí","{y:i}",""))&amp;IF(Intermedio!G129=0,"",Intermedio!G129)&amp;"|"&amp;IF(Intermedio!F129="No","",IF(Intermedio!F129="Sí","{y:i}",""))&amp;IF(Intermedio!I129=0,"",Intermedio!I129)</f>
        <v>{0}{0}|</v>
      </c>
    </row>
    <row r="129" ht="18">
      <c r="A129" s="29" t="str">
        <f>"{"&amp;Intermedio!A130&amp;"}"&amp;"{"&amp;Intermedio!B130&amp;"}"&amp;IF(Intermedio!E130="No","",IF(Intermedio!E130="Sí","{y:i}",""))&amp;IF(Intermedio!G130=0,"",Intermedio!G130)&amp;"|"&amp;IF(Intermedio!F130="No","",IF(Intermedio!F130="Sí","{y:i}",""))&amp;IF(Intermedio!I130=0,"",Intermedio!I130)</f>
        <v>{0}{0}|</v>
      </c>
    </row>
    <row r="130" ht="18">
      <c r="A130" s="29" t="str">
        <f>"{"&amp;Intermedio!A131&amp;"}"&amp;"{"&amp;Intermedio!B131&amp;"}"&amp;IF(Intermedio!E131="No","",IF(Intermedio!E131="Sí","{y:i}",""))&amp;IF(Intermedio!G131=0,"",Intermedio!G131)&amp;"|"&amp;IF(Intermedio!F131="No","",IF(Intermedio!F131="Sí","{y:i}",""))&amp;IF(Intermedio!I131=0,"",Intermedio!I131)</f>
        <v>{0}{0}|</v>
      </c>
    </row>
    <row r="131" ht="18">
      <c r="A131" s="29" t="str">
        <f>"{"&amp;Intermedio!A132&amp;"}"&amp;"{"&amp;Intermedio!B132&amp;"}"&amp;IF(Intermedio!E132="No","",IF(Intermedio!E132="Sí","{y:i}",""))&amp;IF(Intermedio!G132=0,"",Intermedio!G132)&amp;"|"&amp;IF(Intermedio!F132="No","",IF(Intermedio!F132="Sí","{y:i}",""))&amp;IF(Intermedio!I132=0,"",Intermedio!I132)</f>
        <v>{0}{0}|</v>
      </c>
    </row>
    <row r="132" ht="18">
      <c r="A132" s="29" t="str">
        <f>"{"&amp;Intermedio!A133&amp;"}"&amp;"{"&amp;Intermedio!B133&amp;"}"&amp;IF(Intermedio!E133="No","",IF(Intermedio!E133="Sí","{y:i}",""))&amp;IF(Intermedio!G133=0,"",Intermedio!G133)&amp;"|"&amp;IF(Intermedio!F133="No","",IF(Intermedio!F133="Sí","{y:i}",""))&amp;IF(Intermedio!I133=0,"",Intermedio!I133)</f>
        <v>{0}{0}|</v>
      </c>
    </row>
    <row r="133" ht="18">
      <c r="A133" s="29" t="str">
        <f>"{"&amp;Intermedio!A134&amp;"}"&amp;"{"&amp;Intermedio!B134&amp;"}"&amp;IF(Intermedio!E134="No","",IF(Intermedio!E134="Sí","{y:i}",""))&amp;IF(Intermedio!G134=0,"",Intermedio!G134)&amp;"|"&amp;IF(Intermedio!F134="No","",IF(Intermedio!F134="Sí","{y:i}",""))&amp;IF(Intermedio!I134=0,"",Intermedio!I134)</f>
        <v>{0}{0}|</v>
      </c>
    </row>
    <row r="134" ht="18">
      <c r="A134" s="29" t="str">
        <f>"{"&amp;Intermedio!A135&amp;"}"&amp;"{"&amp;Intermedio!B135&amp;"}"&amp;IF(Intermedio!E135="No","",IF(Intermedio!E135="Sí","{y:i}",""))&amp;IF(Intermedio!G135=0,"",Intermedio!G135)&amp;"|"&amp;IF(Intermedio!F135="No","",IF(Intermedio!F135="Sí","{y:i}",""))&amp;IF(Intermedio!I135=0,"",Intermedio!I135)</f>
        <v>{0}{0}|</v>
      </c>
    </row>
    <row r="135" ht="18">
      <c r="A135" s="29" t="str">
        <f>"{"&amp;Intermedio!A136&amp;"}"&amp;"{"&amp;Intermedio!B136&amp;"}"&amp;IF(Intermedio!E136="No","",IF(Intermedio!E136="Sí","{y:i}",""))&amp;IF(Intermedio!G136=0,"",Intermedio!G136)&amp;"|"&amp;IF(Intermedio!F136="No","",IF(Intermedio!F136="Sí","{y:i}",""))&amp;IF(Intermedio!I136=0,"",Intermedio!I136)</f>
        <v>{0}{0}|</v>
      </c>
    </row>
    <row r="136" ht="18">
      <c r="A136" s="29" t="str">
        <f>"{"&amp;Intermedio!A137&amp;"}"&amp;"{"&amp;Intermedio!B137&amp;"}"&amp;IF(Intermedio!E137="No","",IF(Intermedio!E137="Sí","{y:i}",""))&amp;IF(Intermedio!G137=0,"",Intermedio!G137)&amp;"|"&amp;IF(Intermedio!F137="No","",IF(Intermedio!F137="Sí","{y:i}",""))&amp;IF(Intermedio!I137=0,"",Intermedio!I137)</f>
        <v>{0}{0}|</v>
      </c>
    </row>
    <row r="137" ht="18">
      <c r="A137" s="29" t="str">
        <f>"{"&amp;Intermedio!A138&amp;"}"&amp;"{"&amp;Intermedio!B138&amp;"}"&amp;IF(Intermedio!E138="No","",IF(Intermedio!E138="Sí","{y:i}",""))&amp;IF(Intermedio!G138=0,"",Intermedio!G138)&amp;"|"&amp;IF(Intermedio!F138="No","",IF(Intermedio!F138="Sí","{y:i}",""))&amp;IF(Intermedio!I138=0,"",Intermedio!I138)</f>
        <v>{0}{0}|</v>
      </c>
    </row>
    <row r="138" ht="18">
      <c r="A138" s="29" t="str">
        <f>"{"&amp;Intermedio!A139&amp;"}"&amp;"{"&amp;Intermedio!B139&amp;"}"&amp;IF(Intermedio!E139="No","",IF(Intermedio!E139="Sí","{y:i}",""))&amp;IF(Intermedio!G139=0,"",Intermedio!G139)&amp;"|"&amp;IF(Intermedio!F139="No","",IF(Intermedio!F139="Sí","{y:i}",""))&amp;IF(Intermedio!I139=0,"",Intermedio!I139)</f>
        <v>{0}{0}|</v>
      </c>
    </row>
    <row r="139" ht="18">
      <c r="A139" s="29" t="str">
        <f>"{"&amp;Intermedio!A140&amp;"}"&amp;"{"&amp;Intermedio!B140&amp;"}"&amp;IF(Intermedio!E140="No","",IF(Intermedio!E140="Sí","{y:i}",""))&amp;IF(Intermedio!G140=0,"",Intermedio!G140)&amp;"|"&amp;IF(Intermedio!F140="No","",IF(Intermedio!F140="Sí","{y:i}",""))&amp;IF(Intermedio!I140=0,"",Intermedio!I140)</f>
        <v>{0}{0}|</v>
      </c>
    </row>
    <row r="140" ht="18">
      <c r="A140" s="29" t="str">
        <f>"{"&amp;Intermedio!A141&amp;"}"&amp;"{"&amp;Intermedio!B141&amp;"}"&amp;IF(Intermedio!E141="No","",IF(Intermedio!E141="Sí","{y:i}",""))&amp;IF(Intermedio!G141=0,"",Intermedio!G141)&amp;"|"&amp;IF(Intermedio!F141="No","",IF(Intermedio!F141="Sí","{y:i}",""))&amp;IF(Intermedio!I141=0,"",Intermedio!I141)</f>
        <v>{0}{0}|</v>
      </c>
    </row>
    <row r="141" ht="18">
      <c r="A141" s="29" t="str">
        <f>"{"&amp;Intermedio!A142&amp;"}"&amp;"{"&amp;Intermedio!B142&amp;"}"&amp;IF(Intermedio!E142="No","",IF(Intermedio!E142="Sí","{y:i}",""))&amp;IF(Intermedio!G142=0,"",Intermedio!G142)&amp;"|"&amp;IF(Intermedio!F142="No","",IF(Intermedio!F142="Sí","{y:i}",""))&amp;IF(Intermedio!I142=0,"",Intermedio!I142)</f>
        <v>{0}{0}|</v>
      </c>
    </row>
    <row r="142" ht="18">
      <c r="A142" s="29" t="str">
        <f>"{"&amp;Intermedio!A143&amp;"}"&amp;"{"&amp;Intermedio!B143&amp;"}"&amp;IF(Intermedio!E143="No","",IF(Intermedio!E143="Sí","{y:i}",""))&amp;IF(Intermedio!G143=0,"",Intermedio!G143)&amp;"|"&amp;IF(Intermedio!F143="No","",IF(Intermedio!F143="Sí","{y:i}",""))&amp;IF(Intermedio!I143=0,"",Intermedio!I143)</f>
        <v>{0}{0}|</v>
      </c>
    </row>
    <row r="143" ht="18">
      <c r="A143" s="29" t="str">
        <f>"{"&amp;Intermedio!A144&amp;"}"&amp;"{"&amp;Intermedio!B144&amp;"}"&amp;IF(Intermedio!E144="No","",IF(Intermedio!E144="Sí","{y:i}",""))&amp;IF(Intermedio!G144=0,"",Intermedio!G144)&amp;"|"&amp;IF(Intermedio!F144="No","",IF(Intermedio!F144="Sí","{y:i}",""))&amp;IF(Intermedio!I144=0,"",Intermedio!I144)</f>
        <v>{0}{0}|</v>
      </c>
    </row>
    <row r="144" ht="18">
      <c r="A144" s="29" t="str">
        <f>"{"&amp;Intermedio!A145&amp;"}"&amp;"{"&amp;Intermedio!B145&amp;"}"&amp;IF(Intermedio!E145="No","",IF(Intermedio!E145="Sí","{y:i}",""))&amp;IF(Intermedio!G145=0,"",Intermedio!G145)&amp;"|"&amp;IF(Intermedio!F145="No","",IF(Intermedio!F145="Sí","{y:i}",""))&amp;IF(Intermedio!I145=0,"",Intermedio!I145)</f>
        <v>{0}{0}|</v>
      </c>
    </row>
    <row r="145" ht="18">
      <c r="A145" s="29" t="str">
        <f>"{"&amp;Intermedio!A146&amp;"}"&amp;"{"&amp;Intermedio!B146&amp;"}"&amp;IF(Intermedio!E146="No","",IF(Intermedio!E146="Sí","{y:i}",""))&amp;IF(Intermedio!G146=0,"",Intermedio!G146)&amp;"|"&amp;IF(Intermedio!F146="No","",IF(Intermedio!F146="Sí","{y:i}",""))&amp;IF(Intermedio!I146=0,"",Intermedio!I146)</f>
        <v>{0}{0}|</v>
      </c>
    </row>
    <row r="146" ht="18">
      <c r="A146" s="29" t="str">
        <f>"{"&amp;Intermedio!A147&amp;"}"&amp;"{"&amp;Intermedio!B147&amp;"}"&amp;IF(Intermedio!E147="No","",IF(Intermedio!E147="Sí","{y:i}",""))&amp;IF(Intermedio!G147=0,"",Intermedio!G147)&amp;"|"&amp;IF(Intermedio!F147="No","",IF(Intermedio!F147="Sí","{y:i}",""))&amp;IF(Intermedio!I147=0,"",Intermedio!I147)</f>
        <v>{0}{0}|</v>
      </c>
    </row>
    <row r="147" ht="18">
      <c r="A147" s="29" t="str">
        <f>"{"&amp;Intermedio!A148&amp;"}"&amp;"{"&amp;Intermedio!B148&amp;"}"&amp;IF(Intermedio!E148="No","",IF(Intermedio!E148="Sí","{y:i}",""))&amp;IF(Intermedio!G148=0,"",Intermedio!G148)&amp;"|"&amp;IF(Intermedio!F148="No","",IF(Intermedio!F148="Sí","{y:i}",""))&amp;IF(Intermedio!I148=0,"",Intermedio!I148)</f>
        <v>{0}{0}|</v>
      </c>
    </row>
    <row r="148" ht="18">
      <c r="A148" s="29" t="str">
        <f>"{"&amp;Intermedio!A149&amp;"}"&amp;"{"&amp;Intermedio!B149&amp;"}"&amp;IF(Intermedio!E149="No","",IF(Intermedio!E149="Sí","{y:i}",""))&amp;IF(Intermedio!G149=0,"",Intermedio!G149)&amp;"|"&amp;IF(Intermedio!F149="No","",IF(Intermedio!F149="Sí","{y:i}",""))&amp;IF(Intermedio!I149=0,"",Intermedio!I149)</f>
        <v>{0}{0}|</v>
      </c>
    </row>
  </sheetData>
  <sheetProtection/>
  <printOptions/>
  <pageMargins left="0.7" right="0.7" top="0.75" bottom="0.75" header="0.3" footer="0.3"/>
  <pageSetup horizontalDpi="300" verticalDpi="300" orientation="portrait" paperSize="119" r:id="rId1"/>
</worksheet>
</file>

<file path=xl/worksheets/sheet7.xml><?xml version="1.0" encoding="utf-8"?>
<worksheet xmlns="http://schemas.openxmlformats.org/spreadsheetml/2006/main" xmlns:r="http://schemas.openxmlformats.org/officeDocument/2006/relationships">
  <sheetPr codeName="Hoja4"/>
  <dimension ref="A1:C4"/>
  <sheetViews>
    <sheetView zoomScale="150" zoomScaleNormal="150" zoomScalePageLayoutView="0" workbookViewId="0" topLeftCell="A1">
      <selection activeCell="C1" sqref="C1"/>
    </sheetView>
  </sheetViews>
  <sheetFormatPr defaultColWidth="11.421875" defaultRowHeight="12.75"/>
  <cols>
    <col min="1" max="1" width="63.8515625" style="0" bestFit="1" customWidth="1"/>
    <col min="2" max="2" width="52.8515625" style="0" customWidth="1"/>
    <col min="3" max="3" width="46.421875" style="0" customWidth="1"/>
  </cols>
  <sheetData>
    <row r="1" spans="1:3" ht="93.75" customHeight="1">
      <c r="A1" s="99" t="s">
        <v>168</v>
      </c>
      <c r="B1" s="1">
        <f ca="1">OFFSET(Intermedio!$N$1,ROWS(Intermedio!$N$1:$N1)/4+1,)</f>
      </c>
      <c r="C1" s="1">
        <f ca="1">OFFSET(Intermedio!$O$1,ROWS(Intermedio!$O$1:$O1)/4+1,)</f>
      </c>
    </row>
    <row r="2" spans="1:2" ht="12.75">
      <c r="A2" s="114" t="s">
        <v>57</v>
      </c>
      <c r="B2" s="111">
        <f>ROUND(Estadísticas!G16,2)</f>
        <v>0</v>
      </c>
    </row>
    <row r="3" spans="1:2" ht="12.75">
      <c r="A3" s="114" t="s">
        <v>58</v>
      </c>
      <c r="B3" s="111">
        <f>ROUND(Estadísticas!R16,2)</f>
        <v>0</v>
      </c>
    </row>
    <row r="4" spans="1:2" ht="12.75">
      <c r="A4" s="114" t="s">
        <v>64</v>
      </c>
      <c r="B4" s="111">
        <f>ROUND(Comparativa!R21,2)</f>
        <v>0</v>
      </c>
    </row>
  </sheetData>
  <sheetProtection/>
  <printOptions/>
  <pageMargins left="0.7" right="0.7" top="0.75" bottom="0.75" header="0.3" footer="0.3"/>
  <pageSetup horizontalDpi="300" verticalDpi="300" orientation="portrait" paperSize="133" r:id="rId1"/>
</worksheet>
</file>

<file path=xl/worksheets/sheet8.xml><?xml version="1.0" encoding="utf-8"?>
<worksheet xmlns="http://schemas.openxmlformats.org/spreadsheetml/2006/main" xmlns:r="http://schemas.openxmlformats.org/officeDocument/2006/relationships">
  <sheetPr codeName="Hoja10">
    <tabColor theme="5" tint="0.7999799847602844"/>
  </sheetPr>
  <dimension ref="A1:R32"/>
  <sheetViews>
    <sheetView showGridLines="0" zoomScalePageLayoutView="0" workbookViewId="0" topLeftCell="A1">
      <pane ySplit="2" topLeftCell="A3" activePane="bottomLeft" state="frozen"/>
      <selection pane="topLeft" activeCell="A1" sqref="A1"/>
      <selection pane="bottomLeft" activeCell="A3" sqref="A3"/>
    </sheetView>
  </sheetViews>
  <sheetFormatPr defaultColWidth="11.421875" defaultRowHeight="12.75"/>
  <cols>
    <col min="1" max="1" width="28.28125" style="190" customWidth="1"/>
    <col min="2" max="4" width="11.421875" style="180" customWidth="1"/>
    <col min="5" max="5" width="12.28125" style="180" bestFit="1" customWidth="1"/>
    <col min="6" max="6" width="6.421875" style="180" customWidth="1"/>
    <col min="7" max="7" width="7.28125" style="180" customWidth="1"/>
    <col min="8" max="8" width="8.421875" style="180" customWidth="1"/>
    <col min="9" max="9" width="7.7109375" style="180" customWidth="1"/>
    <col min="10" max="10" width="7.8515625" style="180" customWidth="1"/>
    <col min="11" max="11" width="10.140625" style="180" customWidth="1"/>
    <col min="12" max="12" width="11.421875" style="180" customWidth="1"/>
    <col min="13" max="13" width="7.28125" style="180" customWidth="1"/>
    <col min="14" max="14" width="11.421875" style="180" customWidth="1"/>
    <col min="15" max="15" width="6.7109375" style="180" customWidth="1"/>
    <col min="16" max="16384" width="11.421875" style="180" customWidth="1"/>
  </cols>
  <sheetData>
    <row r="1" spans="1:18" ht="54" customHeight="1">
      <c r="A1" s="267" t="s">
        <v>163</v>
      </c>
      <c r="B1" s="179"/>
      <c r="C1" s="179"/>
      <c r="E1" s="179"/>
      <c r="F1" s="270" t="s">
        <v>162</v>
      </c>
      <c r="G1" s="270"/>
      <c r="H1" s="270"/>
      <c r="I1" s="270"/>
      <c r="J1" s="270"/>
      <c r="K1" s="270"/>
      <c r="L1" s="270"/>
      <c r="M1" s="270"/>
      <c r="N1" s="270"/>
      <c r="O1" s="270"/>
      <c r="P1" s="179"/>
      <c r="Q1" s="179"/>
      <c r="R1" s="179"/>
    </row>
    <row r="2" spans="1:18" ht="153.75" customHeight="1">
      <c r="A2" s="268"/>
      <c r="B2" s="181"/>
      <c r="C2" s="182"/>
      <c r="E2" s="183"/>
      <c r="F2" s="269" t="s">
        <v>170</v>
      </c>
      <c r="G2" s="269"/>
      <c r="H2" s="269"/>
      <c r="I2" s="269"/>
      <c r="J2" s="269"/>
      <c r="K2" s="269"/>
      <c r="L2" s="269"/>
      <c r="M2" s="269"/>
      <c r="N2" s="269"/>
      <c r="O2" s="269"/>
      <c r="P2" s="184"/>
      <c r="Q2" s="184"/>
      <c r="R2" s="184"/>
    </row>
    <row r="3" spans="2:16" ht="15.75">
      <c r="B3" s="185"/>
      <c r="D3" s="186"/>
      <c r="E3" s="187"/>
      <c r="F3" s="187"/>
      <c r="G3" s="187"/>
      <c r="H3" s="187"/>
      <c r="I3" s="187"/>
      <c r="J3" s="187"/>
      <c r="K3" s="187"/>
      <c r="L3" s="187"/>
      <c r="M3" s="187"/>
      <c r="N3" s="187"/>
      <c r="O3" s="187"/>
      <c r="P3" s="187"/>
    </row>
    <row r="4" spans="2:16" ht="15.75">
      <c r="B4" s="188"/>
      <c r="D4" s="187"/>
      <c r="E4" s="187"/>
      <c r="F4" s="187"/>
      <c r="G4" s="187"/>
      <c r="H4" s="187"/>
      <c r="I4" s="187"/>
      <c r="J4" s="187"/>
      <c r="K4" s="187"/>
      <c r="L4" s="187"/>
      <c r="M4" s="187"/>
      <c r="N4" s="187"/>
      <c r="O4" s="187"/>
      <c r="P4" s="187"/>
    </row>
    <row r="5" spans="2:16" ht="15.75">
      <c r="B5" s="188"/>
      <c r="D5" s="187"/>
      <c r="E5" s="187"/>
      <c r="F5" s="187"/>
      <c r="G5" s="187"/>
      <c r="H5" s="187"/>
      <c r="I5" s="187"/>
      <c r="J5" s="187"/>
      <c r="K5" s="187"/>
      <c r="L5" s="187"/>
      <c r="M5" s="187"/>
      <c r="N5" s="187"/>
      <c r="O5" s="187"/>
      <c r="P5" s="187"/>
    </row>
    <row r="6" spans="2:16" ht="15.75">
      <c r="B6" s="188"/>
      <c r="D6" s="187"/>
      <c r="E6" s="187"/>
      <c r="F6" s="187"/>
      <c r="G6" s="187"/>
      <c r="H6" s="187"/>
      <c r="I6" s="187"/>
      <c r="J6" s="187"/>
      <c r="K6" s="187"/>
      <c r="L6" s="187"/>
      <c r="M6" s="187"/>
      <c r="N6" s="187"/>
      <c r="O6" s="187"/>
      <c r="P6" s="187"/>
    </row>
    <row r="7" spans="2:16" ht="15.75">
      <c r="B7" s="188"/>
      <c r="D7" s="187"/>
      <c r="E7" s="187"/>
      <c r="F7" s="187"/>
      <c r="G7" s="187"/>
      <c r="H7" s="187"/>
      <c r="I7" s="187"/>
      <c r="J7" s="187"/>
      <c r="K7" s="187"/>
      <c r="L7" s="187"/>
      <c r="M7" s="187"/>
      <c r="N7" s="187"/>
      <c r="O7" s="187"/>
      <c r="P7" s="187"/>
    </row>
    <row r="8" spans="2:16" ht="15.75">
      <c r="B8" s="188"/>
      <c r="D8" s="187"/>
      <c r="E8" s="187"/>
      <c r="F8" s="187"/>
      <c r="G8" s="187"/>
      <c r="H8" s="187"/>
      <c r="I8" s="187"/>
      <c r="J8" s="187"/>
      <c r="K8" s="187"/>
      <c r="L8" s="187"/>
      <c r="M8" s="187"/>
      <c r="N8" s="187"/>
      <c r="O8" s="187"/>
      <c r="P8" s="187"/>
    </row>
    <row r="9" spans="2:16" ht="15.75">
      <c r="B9" s="188"/>
      <c r="D9" s="187"/>
      <c r="E9" s="187"/>
      <c r="F9" s="187"/>
      <c r="G9" s="187"/>
      <c r="H9" s="187"/>
      <c r="I9" s="187"/>
      <c r="J9" s="187"/>
      <c r="K9" s="187"/>
      <c r="L9" s="187"/>
      <c r="M9" s="187"/>
      <c r="N9" s="187"/>
      <c r="O9" s="187"/>
      <c r="P9" s="187"/>
    </row>
    <row r="10" spans="2:16" ht="15.75">
      <c r="B10" s="188"/>
      <c r="D10" s="187"/>
      <c r="E10" s="187"/>
      <c r="F10" s="187"/>
      <c r="G10" s="187"/>
      <c r="H10" s="187"/>
      <c r="I10" s="187"/>
      <c r="J10" s="187"/>
      <c r="K10" s="187"/>
      <c r="L10" s="187"/>
      <c r="M10" s="187"/>
      <c r="N10" s="187"/>
      <c r="O10" s="187"/>
      <c r="P10" s="187"/>
    </row>
    <row r="11" spans="2:16" ht="15.75">
      <c r="B11" s="188"/>
      <c r="D11" s="187"/>
      <c r="E11" s="187"/>
      <c r="F11" s="187"/>
      <c r="G11" s="187"/>
      <c r="H11" s="187"/>
      <c r="I11" s="187"/>
      <c r="J11" s="187"/>
      <c r="K11" s="187"/>
      <c r="L11" s="187"/>
      <c r="M11" s="187"/>
      <c r="N11" s="187"/>
      <c r="O11" s="187"/>
      <c r="P11" s="187"/>
    </row>
    <row r="12" spans="2:16" ht="15.75">
      <c r="B12" s="188"/>
      <c r="D12" s="187"/>
      <c r="E12" s="187"/>
      <c r="F12" s="187"/>
      <c r="G12" s="187"/>
      <c r="H12" s="187"/>
      <c r="I12" s="187"/>
      <c r="J12" s="187"/>
      <c r="K12" s="187"/>
      <c r="L12" s="187"/>
      <c r="M12" s="187"/>
      <c r="N12" s="187"/>
      <c r="O12" s="187"/>
      <c r="P12" s="187"/>
    </row>
    <row r="13" spans="2:16" ht="15.75">
      <c r="B13" s="188"/>
      <c r="D13" s="187"/>
      <c r="E13" s="187"/>
      <c r="F13" s="187"/>
      <c r="G13" s="187"/>
      <c r="H13" s="187"/>
      <c r="I13" s="187"/>
      <c r="J13" s="187"/>
      <c r="K13" s="187"/>
      <c r="L13" s="187"/>
      <c r="M13" s="187"/>
      <c r="N13" s="187"/>
      <c r="O13" s="187"/>
      <c r="P13" s="187"/>
    </row>
    <row r="14" ht="15.75">
      <c r="B14" s="188"/>
    </row>
    <row r="15" ht="15.75">
      <c r="B15" s="188"/>
    </row>
    <row r="16" ht="15.75">
      <c r="B16" s="188"/>
    </row>
    <row r="17" ht="15.75">
      <c r="B17" s="188"/>
    </row>
    <row r="18" ht="15.75">
      <c r="B18" s="188"/>
    </row>
    <row r="19" ht="15.75">
      <c r="B19" s="188"/>
    </row>
    <row r="20" ht="15.75">
      <c r="B20" s="188"/>
    </row>
    <row r="21" ht="15.75">
      <c r="B21" s="188"/>
    </row>
    <row r="22" ht="15.75">
      <c r="B22" s="188"/>
    </row>
    <row r="23" ht="15.75">
      <c r="B23" s="188"/>
    </row>
    <row r="24" spans="2:6" ht="15.75">
      <c r="B24" s="188"/>
      <c r="F24" s="189"/>
    </row>
    <row r="25" ht="15.75">
      <c r="B25" s="188"/>
    </row>
    <row r="26" ht="15.75">
      <c r="B26" s="188"/>
    </row>
    <row r="27" ht="15.75">
      <c r="B27" s="188"/>
    </row>
    <row r="28" ht="15.75">
      <c r="B28" s="188"/>
    </row>
    <row r="29" ht="15.75">
      <c r="B29" s="188"/>
    </row>
    <row r="30" ht="15.75">
      <c r="B30" s="188"/>
    </row>
    <row r="31" ht="15.75">
      <c r="B31" s="188"/>
    </row>
    <row r="32" ht="15.75">
      <c r="B32" s="188"/>
    </row>
  </sheetData>
  <sheetProtection selectLockedCells="1"/>
  <mergeCells count="3">
    <mergeCell ref="A1:A2"/>
    <mergeCell ref="F2:O2"/>
    <mergeCell ref="F1:O1"/>
  </mergeCells>
  <printOptions/>
  <pageMargins left="0.7" right="0.7" top="0.75" bottom="0.75" header="0.3" footer="0.3"/>
  <pageSetup horizontalDpi="300" verticalDpi="300" orientation="portrait" paperSize="124" r:id="rId3"/>
  <drawing r:id="rId2"/>
  <legacyDrawing r:id="rId1"/>
</worksheet>
</file>

<file path=xl/worksheets/sheet9.xml><?xml version="1.0" encoding="utf-8"?>
<worksheet xmlns="http://schemas.openxmlformats.org/spreadsheetml/2006/main" xmlns:r="http://schemas.openxmlformats.org/officeDocument/2006/relationships">
  <sheetPr codeName="Hoja5">
    <tabColor theme="4" tint="0.39998000860214233"/>
  </sheetPr>
  <dimension ref="A1:I17"/>
  <sheetViews>
    <sheetView showGridLines="0" zoomScalePageLayoutView="0" workbookViewId="0" topLeftCell="A1">
      <selection activeCell="C4" sqref="C4"/>
    </sheetView>
  </sheetViews>
  <sheetFormatPr defaultColWidth="11.421875" defaultRowHeight="12.75"/>
  <cols>
    <col min="1" max="1" width="95.140625" style="38" customWidth="1"/>
    <col min="2" max="2" width="3.7109375" style="38" customWidth="1"/>
    <col min="3" max="3" width="11.7109375" style="38" bestFit="1" customWidth="1"/>
    <col min="4" max="4" width="3.421875" style="38" customWidth="1"/>
    <col min="5" max="5" width="60.7109375" style="38" customWidth="1"/>
    <col min="6" max="6" width="2.8515625" style="38" customWidth="1"/>
    <col min="7" max="7" width="10.421875" style="38" customWidth="1"/>
    <col min="8" max="8" width="11.421875" style="38" customWidth="1"/>
    <col min="9" max="9" width="29.140625" style="38" bestFit="1" customWidth="1"/>
    <col min="10" max="16384" width="11.421875" style="38" customWidth="1"/>
  </cols>
  <sheetData>
    <row r="1" spans="1:9" ht="54" customHeight="1">
      <c r="A1" s="271" t="s">
        <v>22</v>
      </c>
      <c r="B1" s="271"/>
      <c r="C1" s="271"/>
      <c r="D1" s="271"/>
      <c r="E1" s="271"/>
      <c r="F1" s="271"/>
      <c r="G1" s="271"/>
      <c r="H1" s="37"/>
      <c r="I1" s="37"/>
    </row>
    <row r="2" spans="1:9" ht="11.25" customHeight="1">
      <c r="A2" s="43"/>
      <c r="B2" s="43"/>
      <c r="C2" s="43"/>
      <c r="D2" s="43"/>
      <c r="E2" s="43"/>
      <c r="F2" s="37"/>
      <c r="G2" s="37"/>
      <c r="H2" s="37"/>
      <c r="I2" s="37"/>
    </row>
    <row r="3" spans="1:9" ht="36" customHeight="1" thickBot="1">
      <c r="A3" s="44" t="s">
        <v>17</v>
      </c>
      <c r="B3" s="44"/>
      <c r="C3" s="45" t="s">
        <v>18</v>
      </c>
      <c r="D3" s="41"/>
      <c r="E3" s="41"/>
      <c r="I3" s="33"/>
    </row>
    <row r="4" spans="1:9" ht="45" customHeight="1" thickBot="1" thickTop="1">
      <c r="A4" s="40" t="s">
        <v>169</v>
      </c>
      <c r="B4" s="40"/>
      <c r="C4" s="198">
        <v>12</v>
      </c>
      <c r="I4" s="33"/>
    </row>
    <row r="5" spans="1:8" ht="45" customHeight="1" thickBot="1" thickTop="1">
      <c r="A5" s="40" t="s">
        <v>176</v>
      </c>
      <c r="B5" s="40"/>
      <c r="C5" s="172">
        <v>25</v>
      </c>
      <c r="H5" s="33"/>
    </row>
    <row r="6" spans="1:9" ht="45" customHeight="1" thickBot="1" thickTop="1">
      <c r="A6" s="40" t="s">
        <v>19</v>
      </c>
      <c r="B6" s="40"/>
      <c r="C6" s="46">
        <v>6</v>
      </c>
      <c r="H6" s="33"/>
      <c r="I6" s="39"/>
    </row>
    <row r="7" spans="1:9" ht="45" customHeight="1" thickBot="1" thickTop="1">
      <c r="A7" s="40" t="s">
        <v>20</v>
      </c>
      <c r="B7" s="40"/>
      <c r="C7" s="192">
        <v>6</v>
      </c>
      <c r="D7" s="42"/>
      <c r="E7" s="194" t="s">
        <v>177</v>
      </c>
      <c r="F7" s="40"/>
      <c r="G7" s="167">
        <f>C4*C7</f>
        <v>72</v>
      </c>
      <c r="H7" s="33"/>
      <c r="I7" s="39"/>
    </row>
    <row r="8" spans="1:9" ht="45" customHeight="1" thickBot="1" thickTop="1">
      <c r="A8" s="40" t="s">
        <v>21</v>
      </c>
      <c r="B8" s="40"/>
      <c r="C8" s="192">
        <v>1</v>
      </c>
      <c r="H8" s="33"/>
      <c r="I8" s="39"/>
    </row>
    <row r="9" spans="1:9" ht="45" customHeight="1" thickBot="1" thickTop="1">
      <c r="A9" s="40" t="s">
        <v>179</v>
      </c>
      <c r="B9" s="40"/>
      <c r="C9" s="46">
        <v>70</v>
      </c>
      <c r="E9" s="194" t="s">
        <v>175</v>
      </c>
      <c r="G9" s="167">
        <f>C9+(C9*C11)</f>
        <v>77</v>
      </c>
      <c r="H9" s="33"/>
      <c r="I9" s="39"/>
    </row>
    <row r="10" spans="1:9" ht="45" customHeight="1" thickBot="1" thickTop="1">
      <c r="A10" s="40" t="s">
        <v>180</v>
      </c>
      <c r="B10" s="40"/>
      <c r="C10" s="195">
        <f>C9/2</f>
        <v>35</v>
      </c>
      <c r="E10" s="194" t="s">
        <v>181</v>
      </c>
      <c r="G10" s="167">
        <f>ROUNDUP((G9/2),0)</f>
        <v>39</v>
      </c>
      <c r="H10" s="33"/>
      <c r="I10" s="39"/>
    </row>
    <row r="11" spans="1:9" ht="45" customHeight="1" thickBot="1" thickTop="1">
      <c r="A11" s="40" t="s">
        <v>178</v>
      </c>
      <c r="B11" s="40"/>
      <c r="C11" s="193">
        <v>0.1</v>
      </c>
      <c r="H11" s="33"/>
      <c r="I11" s="39"/>
    </row>
    <row r="12" spans="8:9" ht="45" customHeight="1" thickTop="1">
      <c r="H12" s="33"/>
      <c r="I12" s="39"/>
    </row>
    <row r="13" spans="8:9" ht="20.25">
      <c r="H13" s="33"/>
      <c r="I13" s="39"/>
    </row>
    <row r="14" spans="8:9" ht="20.25">
      <c r="H14" s="33"/>
      <c r="I14" s="39"/>
    </row>
    <row r="15" spans="8:9" ht="20.25">
      <c r="H15" s="33"/>
      <c r="I15" s="39"/>
    </row>
    <row r="16" spans="8:9" ht="20.25">
      <c r="H16" s="33"/>
      <c r="I16" s="39"/>
    </row>
    <row r="17" spans="8:9" ht="20.25">
      <c r="H17" s="33"/>
      <c r="I17" s="39"/>
    </row>
  </sheetData>
  <sheetProtection selectLockedCells="1"/>
  <mergeCells count="1">
    <mergeCell ref="A1:G1"/>
  </mergeCells>
  <printOptions/>
  <pageMargins left="0.7" right="0.7" top="0.75" bottom="0.75" header="0.3" footer="0.3"/>
  <pageSetup horizontalDpi="300" verticalDpi="300" orientation="portrait" paperSize="11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Antonio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dc:creator>
  <cp:keywords/>
  <dc:description/>
  <cp:lastModifiedBy>Usuario</cp:lastModifiedBy>
  <dcterms:created xsi:type="dcterms:W3CDTF">2006-09-26T09:02:07Z</dcterms:created>
  <dcterms:modified xsi:type="dcterms:W3CDTF">2015-07-08T11:25:22Z</dcterms:modified>
  <cp:category/>
  <cp:version/>
  <cp:contentType/>
  <cp:contentStatus/>
</cp:coreProperties>
</file>